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codeName="ThisWorkbook"/>
  <mc:AlternateContent xmlns:mc="http://schemas.openxmlformats.org/markup-compatibility/2006">
    <mc:Choice Requires="x15">
      <x15ac:absPath xmlns:x15ac="http://schemas.microsoft.com/office/spreadsheetml/2010/11/ac" url="O:\Miljø - Sekretariat\ESM\Kriterieredaktør\Kriterier Blomsten\EU51 - Overnatningssteder\"/>
    </mc:Choice>
  </mc:AlternateContent>
  <xr:revisionPtr revIDLastSave="0" documentId="8_{3494B4D6-3C74-4EBA-81EC-85505F68D990}" xr6:coauthVersionLast="47" xr6:coauthVersionMax="47" xr10:uidLastSave="{00000000-0000-0000-0000-000000000000}"/>
  <bookViews>
    <workbookView xWindow="-108" yWindow="-108" windowWidth="23256" windowHeight="12576" tabRatio="859" activeTab="3" xr2:uid="{00000000-000D-0000-FFFF-FFFF00000000}"/>
  </bookViews>
  <sheets>
    <sheet name="Compilation Information" sheetId="1" r:id="rId1"/>
    <sheet name="Application form" sheetId="2" r:id="rId2"/>
    <sheet name="Declarations-Mandatory Criteria" sheetId="3" r:id="rId3"/>
    <sheet name="Declarations- Optional Criteria" sheetId="4" r:id="rId4"/>
    <sheet name="Total Score" sheetId="5" r:id="rId5"/>
    <sheet name="Consumption Tables templates" sheetId="6" r:id="rId6"/>
  </sheets>
  <definedNames>
    <definedName name="Chemicalsubstances">'Consumption Tables templates'!$A$85</definedName>
    <definedName name="db" localSheetId="2">'Declarations-Mandatory Criteria'!$A$3:$G$47</definedName>
    <definedName name="db">#REF!</definedName>
    <definedName name="electricity">'Consumption Tables templates'!$A$3</definedName>
    <definedName name="heatingenergy">'Consumption Tables templates'!$A$23</definedName>
    <definedName name="_xlnm.Print_Area" localSheetId="0">'Compilation Information'!$A$1:$A$3</definedName>
    <definedName name="_xlnm.Print_Area" localSheetId="2">'Declarations-Mandatory Criteria'!$A$3:$G$72</definedName>
    <definedName name="waste">'Consumption Tables templates'!$A$64</definedName>
    <definedName name="water">'Consumption Tables templates'!$A$46</definedName>
    <definedName name="Yes___suppliers_of_individual_green_tariffs_offering_at_least_50__of_electricity_from_RES_or_suppliers_of_separate_GOs_certificates">'Declarations-Mandatory Criteria'!$D$44</definedName>
    <definedName name="Yes_suppliers_of_individual_green_tariffs_offering_at_least_50__of_electricity_from_RES_or_of_separate_GOs_certificates">'Declarations-Mandatory Criteria'!$D$44</definedName>
    <definedName name="Z_B57AFC39_7BC2_4CBD_A0A8_87008E0DB765_.wvu.Cols" localSheetId="1" hidden="1">'Application form'!$G:$G</definedName>
    <definedName name="Z_B57AFC39_7BC2_4CBD_A0A8_87008E0DB765_.wvu.Cols" localSheetId="0" hidden="1">'Compilation Information'!$B:$B</definedName>
    <definedName name="Z_B57AFC39_7BC2_4CBD_A0A8_87008E0DB765_.wvu.Cols" localSheetId="5" hidden="1">'Consumption Tables templates'!$U:$V</definedName>
    <definedName name="Z_B57AFC39_7BC2_4CBD_A0A8_87008E0DB765_.wvu.Cols" localSheetId="2" hidden="1">'Declarations-Mandatory Criteria'!$Y:$Y</definedName>
    <definedName name="Z_B57AFC39_7BC2_4CBD_A0A8_87008E0DB765_.wvu.PrintArea" localSheetId="2" hidden="1">'Declarations-Mandatory Criteria'!$A$3:$G$72</definedName>
    <definedName name="Z_E0F1947B_DBB1_4302_8ABF_0F9B5D68BCD9_.wvu.Cols" localSheetId="1" hidden="1">'Application form'!$G:$G</definedName>
    <definedName name="Z_E0F1947B_DBB1_4302_8ABF_0F9B5D68BCD9_.wvu.Cols" localSheetId="0" hidden="1">'Compilation Information'!$B:$B</definedName>
    <definedName name="Z_E0F1947B_DBB1_4302_8ABF_0F9B5D68BCD9_.wvu.Cols" localSheetId="5" hidden="1">'Consumption Tables templates'!$U:$V</definedName>
    <definedName name="Z_E0F1947B_DBB1_4302_8ABF_0F9B5D68BCD9_.wvu.Cols" localSheetId="2" hidden="1">'Declarations-Mandatory Criteria'!$Y:$Y</definedName>
    <definedName name="Z_E0F1947B_DBB1_4302_8ABF_0F9B5D68BCD9_.wvu.PrintArea" localSheetId="0" hidden="1">'Compilation Information'!$A$1:$A$3</definedName>
    <definedName name="Z_E0F1947B_DBB1_4302_8ABF_0F9B5D68BCD9_.wvu.PrintArea" localSheetId="2" hidden="1">'Declarations-Mandatory Criteria'!$A$3:$G$72</definedName>
  </definedNames>
  <calcPr calcId="191029"/>
  <customWorkbookViews>
    <customWorkbookView name="mrriera - Vista personalizada" guid="{B57AFC39-7BC2-4CBD-A0A8-87008E0DB765}" mergeInterval="0" personalView="1" maximized="1" xWindow="1" yWindow="1" windowWidth="1916" windowHeight="850" tabRatio="859" activeSheetId="4" showComments="commIndAndComment"/>
    <customWorkbookView name="VIDAL ABARCA GARRIDO Candela (JRC-SEVILLA) - Personal View" guid="{E0F1947B-DBB1-4302-8ABF-0F9B5D68BCD9}" mergeInterval="0" personalView="1" maximized="1" windowWidth="1916" windowHeight="694" tabRatio="859"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3" l="1"/>
  <c r="C45" i="3"/>
  <c r="G44" i="3" l="1"/>
  <c r="F44" i="3"/>
  <c r="H31" i="4" l="1"/>
  <c r="G36" i="4"/>
  <c r="D53" i="3"/>
  <c r="D40" i="3"/>
  <c r="D32" i="3"/>
  <c r="D22" i="3"/>
  <c r="G40" i="3" l="1"/>
  <c r="G53" i="3" l="1"/>
  <c r="F53" i="3"/>
  <c r="F22" i="3"/>
  <c r="G32" i="3"/>
  <c r="G33" i="3" s="1"/>
  <c r="G41" i="3"/>
  <c r="F40" i="3"/>
  <c r="F32" i="3"/>
  <c r="G22" i="3"/>
  <c r="F45" i="3" l="1"/>
  <c r="F24" i="3"/>
  <c r="G47" i="3"/>
  <c r="G45" i="3"/>
  <c r="F47" i="3"/>
  <c r="F46" i="3"/>
  <c r="C31" i="3"/>
  <c r="G29" i="3"/>
  <c r="G30" i="3" s="1"/>
  <c r="G27" i="3"/>
  <c r="G28" i="3" s="1"/>
  <c r="G42" i="3" l="1"/>
  <c r="G31" i="3"/>
  <c r="G23" i="3" l="1"/>
  <c r="G54" i="3"/>
  <c r="G34" i="3"/>
  <c r="G25" i="3" l="1"/>
  <c r="G26" i="3"/>
  <c r="G51" i="3"/>
  <c r="G58" i="3"/>
  <c r="G59" i="3"/>
  <c r="G60" i="3"/>
  <c r="G61" i="3"/>
  <c r="G62" i="3"/>
  <c r="G63" i="3"/>
  <c r="G70" i="3"/>
  <c r="G48" i="3"/>
  <c r="G49" i="4"/>
  <c r="G19" i="4"/>
  <c r="G35" i="4"/>
  <c r="G50" i="4"/>
  <c r="G56" i="4"/>
  <c r="G79" i="4"/>
  <c r="G20" i="3"/>
  <c r="G17" i="3"/>
  <c r="G13" i="3"/>
  <c r="G4" i="3"/>
  <c r="G7" i="3" s="1"/>
  <c r="I25" i="2"/>
  <c r="G50" i="3" l="1"/>
  <c r="G49" i="3"/>
  <c r="G8" i="3"/>
  <c r="G48" i="4"/>
  <c r="H48" i="4" s="1"/>
  <c r="G37" i="4"/>
  <c r="C48" i="5" l="1"/>
  <c r="G39" i="3"/>
  <c r="C30" i="3"/>
  <c r="C28" i="3"/>
  <c r="G10" i="3" l="1"/>
  <c r="G9" i="3"/>
  <c r="G6" i="3"/>
  <c r="G5" i="3"/>
  <c r="G72" i="4" l="1"/>
  <c r="G80" i="4"/>
  <c r="P75" i="6"/>
  <c r="P74" i="6"/>
  <c r="D74" i="6"/>
  <c r="E74" i="6"/>
  <c r="F74" i="6"/>
  <c r="G74" i="6"/>
  <c r="H74" i="6"/>
  <c r="I74" i="6"/>
  <c r="J74" i="6"/>
  <c r="K74" i="6"/>
  <c r="L74" i="6"/>
  <c r="M74" i="6"/>
  <c r="N74" i="6"/>
  <c r="D75" i="6"/>
  <c r="E75" i="6"/>
  <c r="F75" i="6"/>
  <c r="G75" i="6"/>
  <c r="H75" i="6"/>
  <c r="I75" i="6"/>
  <c r="J75" i="6"/>
  <c r="K75" i="6"/>
  <c r="L75" i="6"/>
  <c r="M75" i="6"/>
  <c r="N75" i="6"/>
  <c r="C75" i="6"/>
  <c r="O75" i="6" s="1"/>
  <c r="C74" i="6"/>
  <c r="O74" i="6" s="1"/>
  <c r="I24" i="2"/>
  <c r="I23" i="2"/>
  <c r="I22" i="2"/>
  <c r="I26" i="2" l="1"/>
  <c r="J115" i="6"/>
  <c r="J114" i="6"/>
  <c r="G137" i="6"/>
  <c r="G134" i="6"/>
  <c r="G131" i="6"/>
  <c r="G128" i="6"/>
  <c r="G125" i="6"/>
  <c r="G122" i="6"/>
  <c r="G119" i="6"/>
  <c r="G116" i="6"/>
  <c r="C137" i="6"/>
  <c r="C134" i="6"/>
  <c r="C131" i="6"/>
  <c r="C128" i="6"/>
  <c r="C125" i="6"/>
  <c r="C122" i="6"/>
  <c r="C119" i="6"/>
  <c r="C116" i="6"/>
  <c r="O92" i="6"/>
  <c r="O93" i="6"/>
  <c r="O94" i="6"/>
  <c r="O95" i="6"/>
  <c r="O96" i="6"/>
  <c r="D97" i="6"/>
  <c r="D99" i="6" s="1"/>
  <c r="E97" i="6"/>
  <c r="E99" i="6" s="1"/>
  <c r="F97" i="6"/>
  <c r="F99" i="6" s="1"/>
  <c r="G97" i="6"/>
  <c r="G99" i="6" s="1"/>
  <c r="H97" i="6"/>
  <c r="H99" i="6" s="1"/>
  <c r="I97" i="6"/>
  <c r="I99" i="6" s="1"/>
  <c r="J97" i="6"/>
  <c r="J99" i="6" s="1"/>
  <c r="K97" i="6"/>
  <c r="K99" i="6" s="1"/>
  <c r="L97" i="6"/>
  <c r="L99" i="6" s="1"/>
  <c r="M97" i="6"/>
  <c r="M99" i="6" s="1"/>
  <c r="N97" i="6"/>
  <c r="N99" i="6" s="1"/>
  <c r="P97" i="6"/>
  <c r="P99" i="6" s="1"/>
  <c r="C97" i="6"/>
  <c r="C99" i="6" s="1"/>
  <c r="O30" i="6"/>
  <c r="P55" i="6"/>
  <c r="D55" i="6"/>
  <c r="E55" i="6"/>
  <c r="F55" i="6"/>
  <c r="G55" i="6"/>
  <c r="H55" i="6"/>
  <c r="I55" i="6"/>
  <c r="J55" i="6"/>
  <c r="K55" i="6"/>
  <c r="L55" i="6"/>
  <c r="M55" i="6"/>
  <c r="N55" i="6"/>
  <c r="C55" i="6"/>
  <c r="O36" i="6"/>
  <c r="C13" i="6"/>
  <c r="O13" i="6" s="1"/>
  <c r="D35" i="6"/>
  <c r="D37" i="6" s="1"/>
  <c r="E35" i="6"/>
  <c r="E37" i="6" s="1"/>
  <c r="F35" i="6"/>
  <c r="F37" i="6" s="1"/>
  <c r="G35" i="6"/>
  <c r="G37" i="6" s="1"/>
  <c r="H35" i="6"/>
  <c r="H37" i="6" s="1"/>
  <c r="I35" i="6"/>
  <c r="I37" i="6" s="1"/>
  <c r="J35" i="6"/>
  <c r="J37" i="6" s="1"/>
  <c r="K35" i="6"/>
  <c r="K37" i="6" s="1"/>
  <c r="L35" i="6"/>
  <c r="L37" i="6" s="1"/>
  <c r="M35" i="6"/>
  <c r="M37" i="6" s="1"/>
  <c r="N35" i="6"/>
  <c r="N37" i="6" s="1"/>
  <c r="P35" i="6"/>
  <c r="P37" i="6" s="1"/>
  <c r="C35" i="6"/>
  <c r="C37" i="6" s="1"/>
  <c r="C14" i="6"/>
  <c r="O14" i="6" s="1"/>
  <c r="G71" i="3"/>
  <c r="G69" i="3"/>
  <c r="G68" i="3"/>
  <c r="G67" i="3"/>
  <c r="G66" i="3"/>
  <c r="G65" i="3"/>
  <c r="G64" i="3"/>
  <c r="G55" i="3"/>
  <c r="G56" i="3" s="1"/>
  <c r="G52" i="3"/>
  <c r="G43" i="3"/>
  <c r="G38" i="3"/>
  <c r="G37" i="3"/>
  <c r="G36" i="3"/>
  <c r="G35" i="3"/>
  <c r="G21" i="3"/>
  <c r="G19" i="3"/>
  <c r="G18" i="3"/>
  <c r="G16" i="3"/>
  <c r="G15" i="3"/>
  <c r="G14" i="3"/>
  <c r="G12" i="3"/>
  <c r="G11" i="3"/>
  <c r="G73" i="4"/>
  <c r="G76" i="4"/>
  <c r="G75" i="4"/>
  <c r="G77" i="4"/>
  <c r="G69" i="4"/>
  <c r="G57" i="4"/>
  <c r="H57" i="4" s="1"/>
  <c r="C56" i="5" s="1"/>
  <c r="H56" i="4"/>
  <c r="C55" i="5" s="1"/>
  <c r="G20" i="4"/>
  <c r="H19" i="4" s="1"/>
  <c r="G17" i="4"/>
  <c r="H17" i="4" s="1"/>
  <c r="C17" i="5" s="1"/>
  <c r="G16" i="4"/>
  <c r="G68" i="4"/>
  <c r="H68" i="4" s="1"/>
  <c r="C68" i="5" s="1"/>
  <c r="G67" i="4"/>
  <c r="G66" i="4"/>
  <c r="H66" i="4" s="1"/>
  <c r="G65" i="4"/>
  <c r="H65" i="4" s="1"/>
  <c r="C65" i="5" s="1"/>
  <c r="G63" i="4"/>
  <c r="G64" i="4"/>
  <c r="G62" i="4"/>
  <c r="H62" i="4" s="1"/>
  <c r="C61" i="5" s="1"/>
  <c r="G61" i="4"/>
  <c r="H61" i="4" s="1"/>
  <c r="C60" i="5" s="1"/>
  <c r="G60" i="4"/>
  <c r="H60" i="4" s="1"/>
  <c r="C59" i="5" s="1"/>
  <c r="G59" i="4"/>
  <c r="H59" i="4" s="1"/>
  <c r="C58" i="5" s="1"/>
  <c r="G58" i="4"/>
  <c r="H58" i="4" s="1"/>
  <c r="C57" i="5" s="1"/>
  <c r="G78" i="4"/>
  <c r="H78" i="4" s="1"/>
  <c r="C79" i="5" s="1"/>
  <c r="G74" i="4"/>
  <c r="H74" i="4" s="1"/>
  <c r="C75" i="5" s="1"/>
  <c r="G71" i="4"/>
  <c r="H71" i="4" s="1"/>
  <c r="C70" i="5" s="1"/>
  <c r="G54" i="4"/>
  <c r="H54" i="4" s="1"/>
  <c r="C54" i="5" s="1"/>
  <c r="G53" i="4"/>
  <c r="G52" i="4"/>
  <c r="G51" i="4"/>
  <c r="G47" i="4"/>
  <c r="G46" i="4"/>
  <c r="G45" i="4"/>
  <c r="G44" i="4"/>
  <c r="G43" i="4"/>
  <c r="H43" i="4" s="1"/>
  <c r="C43" i="5" s="1"/>
  <c r="G41" i="4"/>
  <c r="G40" i="4"/>
  <c r="G39" i="4"/>
  <c r="G38" i="4"/>
  <c r="G42" i="4"/>
  <c r="H37" i="4"/>
  <c r="C37" i="5" s="1"/>
  <c r="G34" i="4"/>
  <c r="H34" i="4" s="1"/>
  <c r="C34" i="5" s="1"/>
  <c r="G32" i="4"/>
  <c r="G33" i="4"/>
  <c r="G31" i="4"/>
  <c r="G28" i="4"/>
  <c r="G27" i="4"/>
  <c r="G23" i="4"/>
  <c r="G22" i="4"/>
  <c r="G21" i="4"/>
  <c r="H21" i="4" s="1"/>
  <c r="C21" i="5" s="1"/>
  <c r="G18" i="4"/>
  <c r="H18" i="4" s="1"/>
  <c r="C18" i="5" s="1"/>
  <c r="G15" i="4"/>
  <c r="G14" i="4"/>
  <c r="G10" i="4"/>
  <c r="H10" i="4" s="1"/>
  <c r="C10" i="5" s="1"/>
  <c r="G30" i="4"/>
  <c r="H30" i="4" s="1"/>
  <c r="C30" i="5" s="1"/>
  <c r="G29" i="4"/>
  <c r="H29" i="4" s="1"/>
  <c r="C29" i="5" s="1"/>
  <c r="G26" i="4"/>
  <c r="G25" i="4"/>
  <c r="G24" i="4"/>
  <c r="G13" i="4"/>
  <c r="H13" i="4" s="1"/>
  <c r="C13" i="5" s="1"/>
  <c r="G12" i="4"/>
  <c r="G11" i="4"/>
  <c r="G9" i="4"/>
  <c r="G8" i="4"/>
  <c r="G7" i="4"/>
  <c r="G6" i="4"/>
  <c r="G5" i="4"/>
  <c r="G4" i="4"/>
  <c r="G55" i="4"/>
  <c r="O11" i="6"/>
  <c r="O12" i="6"/>
  <c r="D13" i="6"/>
  <c r="E13" i="6"/>
  <c r="F13" i="6"/>
  <c r="G13" i="6"/>
  <c r="H13" i="6"/>
  <c r="I13" i="6"/>
  <c r="J13" i="6"/>
  <c r="K13" i="6"/>
  <c r="L13" i="6"/>
  <c r="M13" i="6"/>
  <c r="N13" i="6"/>
  <c r="P13" i="6"/>
  <c r="D14" i="6"/>
  <c r="E14" i="6"/>
  <c r="F14" i="6"/>
  <c r="G14" i="6"/>
  <c r="H14" i="6"/>
  <c r="I14" i="6"/>
  <c r="J14" i="6"/>
  <c r="K14" i="6"/>
  <c r="L14" i="6"/>
  <c r="M14" i="6"/>
  <c r="N14" i="6"/>
  <c r="P14" i="6"/>
  <c r="O31" i="6"/>
  <c r="O32" i="6"/>
  <c r="O33" i="6"/>
  <c r="O34" i="6"/>
  <c r="O53" i="6"/>
  <c r="O54" i="6"/>
  <c r="O71" i="6"/>
  <c r="O73" i="6"/>
  <c r="O98" i="6"/>
  <c r="H69" i="4" l="1"/>
  <c r="C69" i="5" s="1"/>
  <c r="C66" i="5"/>
  <c r="H51" i="4"/>
  <c r="C50" i="5"/>
  <c r="G57" i="3"/>
  <c r="C19" i="5"/>
  <c r="J116" i="6"/>
  <c r="H75" i="4"/>
  <c r="C76" i="5" s="1"/>
  <c r="H40" i="4"/>
  <c r="C40" i="5" s="1"/>
  <c r="H7" i="4"/>
  <c r="C7" i="5" s="1"/>
  <c r="O97" i="6"/>
  <c r="O99" i="6" s="1"/>
  <c r="O55" i="6"/>
  <c r="O35" i="6"/>
  <c r="O37" i="6" s="1"/>
  <c r="C83" i="5"/>
  <c r="H14" i="4"/>
  <c r="C14" i="5" s="1"/>
  <c r="H4" i="4"/>
  <c r="C4" i="5" s="1"/>
  <c r="H24" i="4"/>
  <c r="C24" i="5" s="1"/>
  <c r="H11" i="4"/>
  <c r="C11" i="5" s="1"/>
  <c r="H38" i="4"/>
  <c r="C38" i="5" s="1"/>
  <c r="H22" i="4"/>
  <c r="C22" i="5" s="1"/>
  <c r="H27" i="4"/>
  <c r="C27" i="5" s="1"/>
  <c r="C31" i="5"/>
  <c r="H44" i="4"/>
  <c r="C44" i="5" s="1"/>
  <c r="H63" i="4"/>
  <c r="C63" i="5" s="1"/>
  <c r="H72" i="4"/>
  <c r="C72" i="5" s="1"/>
  <c r="H35" i="4"/>
  <c r="C35" i="5" s="1"/>
  <c r="H46" i="4"/>
  <c r="C46" i="5" s="1"/>
  <c r="H79" i="4"/>
  <c r="C80" i="5" s="1"/>
  <c r="C82" i="5" l="1"/>
  <c r="D8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mrriera</author>
  </authors>
  <commentList>
    <comment ref="B4" authorId="0" shapeId="0" xr:uid="{00000000-0006-0000-0200-000001000000}">
      <text>
        <r>
          <rPr>
            <sz val="9"/>
            <color indexed="81"/>
            <rFont val="Tahoma"/>
            <family val="2"/>
          </rPr>
          <t xml:space="preserve">The tourist accommodation shall set the basis of an Environmental Management System by implementing the following processes:
• an environmental policy identifying the most relevant environmental aspects regarding energy, water and waste relevant to the accommodation;
• a precise action programme establishing targets on environmental performance regarding identified environmental aspects, which shall be set at least every two years, taking into consideration requirements set by this EU Ecolabel Decision. 
If environmental aspects identified are not addressed by this EU Ecolabel, targets should preferably be based on environmental performance indicators and benchmarks of excellence set by the reference document on best environmental management practice for the tourism sector  (EMAS);
• an internal evaluation process allowing verifying at least yearly organisation performances with regard to the targets defined in the action program and setting correction actions if needed. 
Information on the processes mentioned in the previous paragraph shall be available for consultation by the guests and staff.
Comments and feedback from guests collected by means of the questionnaire referred in criterion 3 shall be evaluated in the internal evaluation process and in the action programme, if necessary. </t>
        </r>
      </text>
    </comment>
    <comment ref="B11" authorId="0" shapeId="0" xr:uid="{00000000-0006-0000-0200-000002000000}">
      <text>
        <r>
          <rPr>
            <sz val="9"/>
            <color indexed="81"/>
            <rFont val="Tahoma"/>
            <family val="2"/>
          </rPr>
          <t>a) The tourist accommodation shall provide information and training to the staff (including subcontracted external staff), including written procedures or manuals, to ensure the application of environmental measures and to raise awareness of environmentally responsible behaviour in accordance with the mandatory and applicable optional criteria in this EU Ecolabel. In particular, the following aspects shall be included on the staff training: 
i. the environmental policy and action plan of the tourist accommodation and awareness of the EU Ecolabel for tourist accommodation;
ii. energy saving actions in relation to lights, air conditioning and heating systems when the staff leave the room or windows are opened;
iii. water saving actions in relation to leaks checking, watering, changes of sheets and towels frequency and backwashing pool procedure; 
iv. chemical use minimisation actions in relation to chemical products for cleaning, dishwashing, sanitising, laundry and other special cleaners (e.g. swimming pool backwashing) which shall be used only where they are necessary; and if information on the dosage is available, the consumption limits of the mentioned products shall be those indicated on the packaging or recommended by the producer; 
v. waste reduction and separation actions in relation to disposable items and disposal categories; 
vi. environmentally preferable means of transport available to staff;
vii. according to criterion 3, the relevant information that staff is required to provide to guests.
b) Adequate training shall be provided to all new staff within four weeks of starting employment and an update on the above mentioned aspects for all other staff at least once a year.</t>
        </r>
      </text>
    </comment>
    <comment ref="B14" authorId="0" shapeId="0" xr:uid="{00000000-0006-0000-0200-000003000000}">
      <text>
        <r>
          <rPr>
            <sz val="9"/>
            <color indexed="81"/>
            <rFont val="Tahoma"/>
            <family val="2"/>
          </rPr>
          <t>a) The tourist accommodation shall also provide information to the guests to ensure the application of environmental measures and to raise awareness of environmentally responsible behaviour in accordance with the mandatory and applicable optional criteria in this EU Ecolabel. That information shall be actively given to the guests in oral or written form at the reception or in-room and shall include, in particular, the following aspects:
i. environmental policy of the tourist accommodation and awareness of the EU Ecolabel for tourist accommodation;
ii. energy saving actions in relation to lights, air conditioning and heating systems when the guests leave the room or windows are opened;
iii. water saving actions in relation to leaks checking, and changes of sheets and towels frequency; 
iv. waste reduction and separation actions in relation to disposable items, disposal categories and items that shall not be disposed of with the waste water. In addition, a poster or any other information material which would give advices to reduce food waste shall be displayed in the breakfast and dining rooms; 
v. environmentally preferable means of transport available to guests;
vi. the tourist accommodation shall provide information to guests on available local touristic points of interest, local guides, local restaurants, markets, craft centres.
b) Guests shall be given a questionnaire, via internet or at premises, asking about their views on the general environmental aspects of the tourist accommodation listed in point a) and  their overall satisfaction with the facilities and services of the tourist accommodation. A clear procedure which records customer comments, complaints, replies given and corrective actions taken shall be in place.</t>
        </r>
      </text>
    </comment>
    <comment ref="B17" authorId="0" shapeId="0" xr:uid="{00000000-0006-0000-0200-000004000000}">
      <text>
        <r>
          <rPr>
            <sz val="9"/>
            <color indexed="81"/>
            <rFont val="Tahoma"/>
            <family val="2"/>
          </rPr>
          <t>Preventative maintenance of appliances/devices shall be carried out at least yearly, or more often if required by law or relevant manufacturer's instructions. The maintenance shall include the inspection of possible leakage and assurance of the proper functioning at least for energy equipment (e.g. heating, ventilation and air conditioning (HVAC) appliances, refrigeration systems, etc.) and water equipment (e.g. plumbing fixtures, irrigation systems, etc.) at the accommodation premises. 
Appliances using refrigerants covered by the Regulation (EU) No 517/2014 of the European Parliament and of the Council( ), shall be inspected and maintained as follow:
a) for equipment that contains fluorinated greenhouse gases in quantities of 5 tonnes of CO2 equivalent or more, but of less than 50 tonnes of CO2 equivalent: at least every 12 months or, where a leakage detection system is installed, at least every 24 months; 
b) for equipment that contains fluorinated greenhouse gases in quantities of 50 tonnes of CO2 equivalent or more, but of less than 500 tonnes of CO2 equivalent: at least every six months or, where a leakage detection system is installed, at least every 12 months; 
c) for equipment that contains fluorinated greenhouse gases in quantities of 500 tonnes of CO2 equivalent or more: at least every three months or, where a leakage detection system is installed, at least every 6 months.
All maintenance activities have to be registered in a specific maintenance register, specifying the approximate amounts of the water leaking from the water supply equipment.</t>
        </r>
      </text>
    </comment>
    <comment ref="B20" authorId="0" shapeId="0" xr:uid="{00000000-0006-0000-0200-000005000000}">
      <text>
        <r>
          <rPr>
            <sz val="9"/>
            <color indexed="81"/>
            <rFont val="Tahoma"/>
            <family val="2"/>
          </rPr>
          <t>The tourist accommodation shall have procedures for collecting and monitoring data monthly or, at least, yearly, on the following aspects as a minimum:
a) specific energy use (kWh/guest night and/or kWh/m2 (of indoor area)year);
b) percentage of final energy use met by renewable energy generated on site (%);
c) water consumption per guest-night (litres/guest-night) including the water used for irrigation (if applicable) and any other activities related to water consumption;
d) waste generation per guest-night (kg/guest-night). Food waste shall be monitored separately ;
e) consumption of chemical products for cleaning, dishwashing, laundry, sanitising and other special cleaners (e.g. swimming pool backwashing) (kg or litres / guest-night), specifying if they are ready-to-use or undiluted;
f) percentage of ISO Type I label products (%) used under the applicable optional criteria in this EU Ecolabel Decision.</t>
        </r>
      </text>
    </comment>
    <comment ref="B22" authorId="0" shapeId="0" xr:uid="{00000000-0006-0000-0200-000006000000}">
      <text>
        <r>
          <rPr>
            <sz val="9"/>
            <color indexed="81"/>
            <rFont val="Tahoma"/>
            <family val="2"/>
          </rPr>
          <t xml:space="preserve">a) Water-based space heating appliances installed within the duration of the EU Ecolabel licence shall:
i. be a high efficiency cogeneration unit as defined by Directive 2012/27/EU of the European Parliament and of the Council, or
ii. have seasonal space heating energy efficiency and/or GHG emission limits in accordance with the values in the following tables, calculated as stated in Commission Decision 2014/314/EU:
- Space heaters not heat pump or biomass boilers: seasonal space heating energy efficiency ≥ 98%.
- Biomass boilers: seasonal space heating energy efficiency ≥ 79%.
- Heat pumps (depending the GWP of the refrigerants): For </t>
        </r>
        <r>
          <rPr>
            <u/>
            <sz val="9"/>
            <color indexed="81"/>
            <rFont val="Tahoma"/>
            <family val="2"/>
          </rPr>
          <t>GWP</t>
        </r>
        <r>
          <rPr>
            <u/>
            <sz val="9"/>
            <color indexed="81"/>
            <rFont val="Calibri"/>
            <family val="2"/>
          </rPr>
          <t>≤</t>
        </r>
        <r>
          <rPr>
            <u/>
            <sz val="9"/>
            <color indexed="81"/>
            <rFont val="Tahoma"/>
            <family val="2"/>
          </rPr>
          <t>2000</t>
        </r>
        <r>
          <rPr>
            <sz val="9"/>
            <color indexed="81"/>
            <rFont val="Tahoma"/>
            <family val="2"/>
          </rPr>
          <t xml:space="preserve">: seasonal space heating energy efficiency ≥107% (GWP: 0 – 500), ≥110% (GWP: 500 – 1000), ≥120% (GWP: 1000 – 2000): OR,  GHG emission limits:150 g CO2-equivalent/kWh heating output.  For </t>
        </r>
        <r>
          <rPr>
            <u/>
            <sz val="9"/>
            <color indexed="81"/>
            <rFont val="Tahoma"/>
            <family val="2"/>
          </rPr>
          <t>GWP&gt;2000</t>
        </r>
        <r>
          <rPr>
            <sz val="9"/>
            <color indexed="81"/>
            <rFont val="Tahoma"/>
            <family val="2"/>
          </rPr>
          <t xml:space="preserve"> tGHG emission limits:150 g CO2-equivalent/kWh heating output. 
b) Local space heating appliances installed within the duration of the EU Ecolabel licence shall comply with the minimum seasonal space heating energy efficiency set out in Commission Regulation (EU) 2015/1185 or in Commission Regulation (EU) 2015/1188.
c)  Water heating appliances installed within the duration of the EU Ecolabel licence shall have at least the following relevant energy efficiency indicators:
- All water heaters with a declared load profile ≤ S: Energy Class A As defined in Annex II to Commission Delegated Regulation (EU) No 812/2013
- All water heaters except heat pump water heaters, with a declared load profile &gt; S and ≤ XXL Energy Class A: As defined in Annex II to Commission Delegated Regulation (EU) No 812/2013
- Heat pump water heaters with a declared load profile &gt; S and ≤ XXL Energy Class A+: As defined in Annex II to Commission Delegated Regulation (EU) No 812/2013
- All water heaters with a declared load profile &gt; XXL (3XL and 4XL) Water heating energy efficiency ≥ 131%: As defined in Annex VI to Commission Regulation (EU) No 814/2013
d) Existing cogeneration units shall comply with the definition of high efficiency in Annex III to Directive 2004/8/EC of the European Parliament and of the Council or Annex II to the Directive 2012/27/EU if installed after 4th December 2012. 
e) Existing hot-water boilers fired with liquid or gaseous fuels as defined in Council Directive 92/42/EEC shall comply with efficiency standards at least equivalent to three stars as stated in that Directive. The efficiency of boilers excluded from Directive 92/42/EEC shall comply with the manufacturer’s instructions and with national and local legislation on efficiency, but for such existing boilers (with the exception of biomass boilers) efficiency lower than 88% shall not be accepted.</t>
        </r>
      </text>
    </comment>
    <comment ref="B32" authorId="0" shapeId="0" xr:uid="{00000000-0006-0000-0200-000007000000}">
      <text>
        <r>
          <rPr>
            <sz val="9"/>
            <color indexed="81"/>
            <rFont val="Tahoma"/>
            <family val="2"/>
          </rPr>
          <t>Household air conditioning and air-based heat pumps appliances installed within the duration of the EU Ecolabel licence shall have at least the following relevant energy classes as defined in Commission Delegated Regulation (EU) No 626/2011( ): 
Type Energy efficiency class (cooling / heating)
Monosplit &lt; 3kW A+++/A+++
Monosplit 3-4 kW A+++/A+++
Monosplit 4-5 kW A+++/A++
Monosplit 5-6 kW A+++/A+++
Monosplit 6-7 kW A++/A+
Monosplit 7-8 kW A++/A+
Monosplit &gt; 8kW A++/A++
Multi-split A++/A+
Note: This criterion applies to electric mains-operated air conditioners and air-based heat pumps with a rated capacity of ≤ 12 kW for cooling, or heating, if the product has no cooling function. This criterion does not apply to appliances that use non-electric energy sources; and appliances of which the condenser - or evaporator- side, or both, do not use air for heat transfer medium.</t>
        </r>
      </text>
    </comment>
    <comment ref="B34" authorId="0" shapeId="0" xr:uid="{00000000-0006-0000-0200-000008000000}">
      <text>
        <r>
          <rPr>
            <sz val="9"/>
            <color indexed="81"/>
            <rFont val="Tahoma"/>
            <family val="2"/>
          </rPr>
          <t>Criterion text:
a) At the date of the EU Ecolabel licence award:
1. at  least 40% of all light sources in the tourist accommodation shall have at least Class A as determined in accordance with Annex VI to Commission Delegated Regulation (EU) No 874/2012 *, as applicable on 31 August 2021, or shall have at least Class D as determined in accordance with Annex II to Commission Delegated Regulation (EU) 2019/2015.
2. at least 50% of light sources that are situated where the lamps are likely to be turned on for more than five hours a day shall have at least Class A as determined in accordance with Annex VI to Delegated Regulation (EU) No 874/2012, as applicable on 31 August 2021, or shall have at least Class D as determined in accordance with Annex II to Delegated Regulation (EU) 2019/2015.
In maximum of 2 years from the date of the EU Ecolabel licence award:
1. at least 80% of all light sources in the tourist accommodation shall have at least Class A as determined in accordance with Annex VI to Delegated Regulation (EU) No 874/2012, as applicable on 31 August 2021, or shall have at least Class D as determined in accordance with Annex II to Delegated Regulation (EU) 2019/2015;
2. the 100% of light sources that are situated where the lamps are likely to be turned on for more than five hours a day shall have at least Class A as determined in accordance with Annex VI to Delegated Regulation (EU) No 874/2012, as applicable on 31 August 2021, or shall have at least Class D as determined in accordance with Annex II to Delegated Regulation (EU) 2019/2015.
Note: Percentages are set in reference to the total amount of light fittings suitable to use energy-saving lighting. The targets above do not apply to light fittings whose physical characteristics do not allow use of energy-saving lighting.</t>
        </r>
      </text>
    </comment>
    <comment ref="B37" authorId="0" shapeId="0" xr:uid="{00000000-0006-0000-0200-000009000000}">
      <text>
        <r>
          <rPr>
            <sz val="9"/>
            <color indexed="81"/>
            <rFont val="Tahoma"/>
            <family val="2"/>
          </rPr>
          <t xml:space="preserve">The temperature in every common area (for example restaurants, lounge areas, and conference rooms) shall be individually regulated within the following designated range:
(i) common area temperature set point, while in cooling mode, is set at or above 22 °C (+/– 2 °C on customers' request) for the duration of the summer;
(ii) common area temperature set point, while in heating mode, is set at or below 22 °C (+/– 2 °C on customers' request) for the duration of the winter. </t>
        </r>
      </text>
    </comment>
    <comment ref="B39" authorId="0" shapeId="0" xr:uid="{00000000-0006-0000-0200-00000A000000}">
      <text>
        <r>
          <rPr>
            <sz val="9"/>
            <color indexed="81"/>
            <rFont val="Tahoma"/>
            <family val="2"/>
          </rPr>
          <t xml:space="preserve">(a) HVAC systems/appliances installed within the duration of the EU Ecolabel licence shall be equipped with an automatic switch off when windows are opened and when guests leave the room.
(b) Automatic systems (e.g sensors, centralised key/card, etc.) which turn the all the lighting off when guests leave the room, shall be installed at construction and/or renovation of all new and/or renovated rental accommodations/guest rooms within the duration of the EU Ecolabel licence. 
Note: Small accommodations (up to five rooms) are exempt. </t>
        </r>
      </text>
    </comment>
    <comment ref="B43" authorId="0" shapeId="0" xr:uid="{00000000-0006-0000-0200-00000B000000}">
      <text>
        <r>
          <rPr>
            <sz val="9"/>
            <color indexed="81"/>
            <rFont val="Tahoma"/>
            <family val="2"/>
          </rPr>
          <t xml:space="preserve">No outside heating or air conditioning appliances shall be used by the tourist accommodation. </t>
        </r>
      </text>
    </comment>
    <comment ref="B44" authorId="0" shapeId="0" xr:uid="{00000000-0006-0000-0200-00000C000000}">
      <text>
        <r>
          <rPr>
            <sz val="9"/>
            <color indexed="81"/>
            <rFont val="Tahoma"/>
            <family val="2"/>
          </rPr>
          <t xml:space="preserve">(a) Unless paragraph b) applies, in case there are suppliers of individual green tariffs offering at least 50 % of the electricity from renewable energy sources or of separate GOs certificates where the accommodation is located: 
The tourist accommodation shall contract at least 50 % of its electricity from renewable energy sources, as defined in Directive 2009/28/EC of the European Parliament and of the Council. For this purpose:
The tourist accommodation shall preferentially contract an individual electricity tariff containing at least 50 % of the electricity from renewable energy sources. This requirement is fulfilled either in case the overall fuel mix marketed by the supplier is disclosed as being at least 50 % renewable or in case the product fuel mix of the purchased tariff is disclosed as being at least 50 % renewable.
Or
Alternatively the minimum 50 % renewable energy can also be acquired through the unbundled purchase of guarantees of origin (GOs) as defined in Article 2(j) of Directive 2009/28/EC which are traded in line with the Principles and Rules of Operation of the European Energy Certificate System (EECS). For this alternative, the following conditions shall be met:
(i) the national regulations of both the exporting and the importing country provide domain protocols that are accredited by the Association of Issuing Bodies (AIB) under the Principles and Rules of Operation of the EECS in order to avoid double counting in case the customer opts for an unbundled
purchase of GOs;
(ii) the amount of GOs acquired through unbundled purchase does match with the applicant's electricity consumption during the same period of time. 
b) In case there are at least five suppliers of individual electricity tariffs offering 100 % of the electricity from renewable energy sources where the accommodation is located, the tourist accommodation shall contract 100 % of its electricity from renewable energy sources through an individual green tariff. This requirement is fulfilled either in case the overall fuel mix marketed by the supplier is disclosed as being 100 % renewable or in case the
product fuel mix of the purchased tariff is disclosed as being 100 % renewable.
Note: Tourist accommodations falling outside (a) or (b) cases are exempt. Only suppliers offering the power and voltage demanded by the Tourist Accommodation are accounted for the minimum number of suppliers mentioned in cases (a) and (b). </t>
        </r>
      </text>
    </comment>
    <comment ref="B48" authorId="0" shapeId="0" xr:uid="{00000000-0006-0000-0200-00000D000000}">
      <text>
        <r>
          <rPr>
            <sz val="9"/>
            <color indexed="81"/>
            <rFont val="Tahoma"/>
            <family val="2"/>
          </rPr>
          <t>No heating oils having sulphur content higher than 0,1 % and no coal shall be used as an energy source.
Note: This criterion only applies to tourist accommodations that have an independent heating system</t>
        </r>
      </text>
    </comment>
    <comment ref="B51" authorId="0" shapeId="0" xr:uid="{00000000-0006-0000-0200-00000E000000}">
      <text>
        <r>
          <rPr>
            <sz val="9"/>
            <color indexed="81"/>
            <rFont val="Tahoma"/>
            <family val="2"/>
          </rPr>
          <t xml:space="preserve">Without prejudice to the local or national regulation on water flow rate from bathroom taps and showers, the average water flow rate of the bathroom taps and showers shall not exceed 8,5 litres/minute.
Note: bathtubs, rainshowers and massage-showers are exempt. </t>
        </r>
      </text>
    </comment>
    <comment ref="B52" authorId="0" shapeId="0" xr:uid="{00000000-0006-0000-0200-00000F000000}">
      <text>
        <r>
          <rPr>
            <sz val="9"/>
            <color indexed="81"/>
            <rFont val="Tahoma"/>
            <family val="2"/>
          </rPr>
          <t xml:space="preserve">Without prejudice to the local or national regulation on toilets and urinals flushing,
(a) Continuous flushing is not permitted in any urinal at the accommodation.
(b) Toilets installed within the duration of the EU Ecolabel licence shall have effective toilet flush of ≤ 4,5 L. </t>
        </r>
      </text>
    </comment>
    <comment ref="B55" authorId="0" shapeId="0" xr:uid="{00000000-0006-0000-0200-000010000000}">
      <text>
        <r>
          <rPr>
            <sz val="9"/>
            <color indexed="81"/>
            <rFont val="Tahoma"/>
            <family val="2"/>
          </rPr>
          <t xml:space="preserve">The tourist accommodation shall change sheets and towels by default at the frequency established by its environmental action programme that shall be inferior to every day unless requested by law or national regulations or established by a third-party certification scheme the accommodation service is participating in. More frequent changes shall be only carried out if explicitly requested by guests. </t>
        </r>
      </text>
    </comment>
    <comment ref="B58" authorId="0" shapeId="0" xr:uid="{00000000-0006-0000-0200-000011000000}">
      <text>
        <r>
          <rPr>
            <sz val="9"/>
            <color indexed="81"/>
            <rFont val="Tahoma"/>
            <family val="2"/>
          </rPr>
          <t xml:space="preserve">Without prejudice to the local or national regulation on provision of food services:
(a) with the aim to reduce package waste: No single dose packages for non-perishable food stuffs (e.g. coffee, sugar, chocolate powder (except tea bags)) shall be used for food services;
(b) with the aim to balance package/food waste depending on the season: For all perishable food stuffs (e.g. yogurt, jams, honey, cold meats, pastries), the tourist accommodation shall manage the provision of food to guests to minimise both food and packaging waste. To achieve this, the tourist accommodation shall follow a documented procedure linked to the action program (criterion 1) which specifies how the food waste/packaging waste balance is optimised based on the number of guests.
Exempt from this criterion are: shops and vending machines under management of the tourist accommodation and single-dose sugar and coffee inside rooms under the condition that the products used for this purpose are fair trade and/ or organic certificated, and used coffee capsules (if applicable) are given back to the producer for recycling. </t>
        </r>
      </text>
    </comment>
    <comment ref="B61" authorId="0" shapeId="0" xr:uid="{00000000-0006-0000-0200-000012000000}">
      <text>
        <r>
          <rPr>
            <sz val="9"/>
            <color indexed="81"/>
            <rFont val="Tahoma"/>
            <family val="2"/>
          </rPr>
          <t xml:space="preserve">a) Disposable toiletries items (shower caps, brushes, nail files, shampoos, soaps etc.) shall not be available to guests in rooms unless they are requested by guests or there is a legal obligation or it is a requirement of independent quality rating/certification scheme or of hotel chain quality policy the tourism accommodation is a member of.
(b) Disposable food service items (crockery, cutlery, and water jugs) shall not be available to guests in rooms and restaurant/bar service unless the applicant has an agreement with a recycler for such items.
(c) Disposable towels and bed sheets (draw sheet is excluded) shall not be used in rooms. </t>
        </r>
      </text>
    </comment>
    <comment ref="B64" authorId="0" shapeId="0" xr:uid="{00000000-0006-0000-0200-000013000000}">
      <text>
        <r>
          <rPr>
            <sz val="9"/>
            <color indexed="81"/>
            <rFont val="Tahoma"/>
            <family val="2"/>
          </rPr>
          <t xml:space="preserve">(a) Without prejudice to the local or national regulation on waste separation, adequate containers for waste separation by guests shall be available in the rooms and/or on each floor and/or at a central point of the tourist accommodation.
(b) Waste shall be separated by the tourist accommodation into the categories required or suggested by the available local waste management facilities, with particular care regarding toiletries and hazardous waste e.g., toners, inks, refrigerating and electrical equipment, batteries, energy saving light bulbs, pharmaceuticals and fats/oils. </t>
        </r>
      </text>
    </comment>
    <comment ref="B66" authorId="0" shapeId="0" xr:uid="{00000000-0006-0000-0200-000014000000}">
      <text>
        <r>
          <rPr>
            <sz val="9"/>
            <color indexed="81"/>
            <rFont val="Tahoma"/>
            <family val="2"/>
          </rPr>
          <t xml:space="preserve">a) No smoking shall be allowed in any indoor common areas.
b) No smoking shall be allowed in at least 80 % of guests' rooms or rental accommodations (rounded to the next integer). </t>
        </r>
      </text>
    </comment>
    <comment ref="B68" authorId="0" shapeId="0" xr:uid="{00000000-0006-0000-0200-000015000000}">
      <text>
        <r>
          <rPr>
            <sz val="9"/>
            <color indexed="81"/>
            <rFont val="Tahoma"/>
            <family val="2"/>
          </rPr>
          <t xml:space="preserve">Information shall be made available on the website of the accommodation (if available) and on-site to the guests and staff on the following:
(a) details on environmentally preferable means of transport locally available to sightsee the city/village where the tourist accommodation is located (public transportation, bicycles, etc.);
(b) details on environmentally preferable means of transport locally available to arrive/leave the city/village where the tourist accommodation is located;
(c) if available, special offers or agreements with transport agencies that tourist accommodation may offer to guest and staff. (e.g. pick up service, staff collective bus, electric cars, etc.) </t>
        </r>
      </text>
    </comment>
    <comment ref="B71" authorId="0" shapeId="0" xr:uid="{00000000-0006-0000-0200-000016000000}">
      <text>
        <r>
          <rPr>
            <sz val="9"/>
            <color indexed="81"/>
            <rFont val="Tahoma"/>
            <family val="2"/>
          </rPr>
          <t xml:space="preserve">The optional label with text box shall contain the following text:
‘This tourist accommodation is actively taking measures to reduce its environmental impact
— promoting renewable energy sources use,
— saving energy and water,
— and reducing waste.’
The guidelines for the use of the optional label with text box can be found in the ‘Guidelines for the use of the EU Ecolabel logo’ on the website:
http://ec.europa.eu/environment/ecolabel/documents/logo_guidelines.pdf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mrriera</author>
    <author>PEREZ ARRIBAS Zahara (JRC-SEVILLA)</author>
    <author>VIDAL ABARCA GARRIDO Candela (JRC-SEVILLA)</author>
  </authors>
  <commentList>
    <comment ref="B4" authorId="0" shapeId="0" xr:uid="{00000000-0006-0000-0300-000001000000}">
      <text>
        <r>
          <rPr>
            <sz val="9"/>
            <color indexed="81"/>
            <rFont val="Tahoma"/>
            <family val="2"/>
          </rPr>
          <t xml:space="preserve">The tourist accommodation shall be registered under the eco-management and audit scheme (EMAS) of the Union (5 points) or certified according to ISO 14001 standard (3 points) or certified according to ISO 50001 standard (2 points). </t>
        </r>
      </text>
    </comment>
    <comment ref="B7" authorId="0" shapeId="0" xr:uid="{00000000-0006-0000-0300-000002000000}">
      <text>
        <r>
          <rPr>
            <sz val="9"/>
            <color indexed="81"/>
            <rFont val="Tahoma"/>
            <family val="2"/>
          </rPr>
          <t xml:space="preserve">At least two of the main suppliers or service providers of the tourist accommodation shall be local and registered with EMAS (5 points) or certified according to ISO 14001 (2 points) or certified according to ISO 50001 standard (1,5 points).
For the purposes of this criterion, a local service supplier is considered to be a supplier located within a 160 kilometres radius of the tourist accommodation. </t>
        </r>
      </text>
    </comment>
    <comment ref="B10" authorId="0" shapeId="0" xr:uid="{00000000-0006-0000-0300-000003000000}">
      <text>
        <r>
          <rPr>
            <sz val="9"/>
            <color indexed="81"/>
            <rFont val="Tahoma"/>
            <family val="2"/>
          </rPr>
          <t xml:space="preserve">All outsourced laundry and/or cleaning is carried out by a provider who has been awarded an ISO Type I label (2 points for each service, to a maximum of 4 points). </t>
        </r>
      </text>
    </comment>
    <comment ref="B11" authorId="0" shapeId="0" xr:uid="{00000000-0006-0000-0300-000004000000}">
      <text>
        <r>
          <rPr>
            <sz val="9"/>
            <color indexed="81"/>
            <rFont val="Tahoma"/>
            <family val="2"/>
          </rPr>
          <t xml:space="preserve">(a) The tourist accommodation shall provide environmental communication and education notices on local biodiversity, landscape and nature conservation measures to guests (1 point).
(b) Guest entertainment includes elements of environmental education (e.g. books, animations, events) (1 point). </t>
        </r>
      </text>
    </comment>
    <comment ref="B13" authorId="0" shapeId="0" xr:uid="{00000000-0006-0000-0300-000005000000}">
      <text>
        <r>
          <rPr>
            <sz val="9"/>
            <color indexed="81"/>
            <rFont val="Tahoma"/>
            <family val="2"/>
          </rPr>
          <t xml:space="preserve">The tourist accommodation shall have energy and water meters installed so as to allow data collection on consumption of different activities and/or machines, such as the following categories (1 point for each category, to a maximum of 2 points):
(a) rooms;
(b) pitches;
(c) laundry service;
(d) kitchen service;
(e) specific machines (e.g. refrigerators, washing machines). </t>
        </r>
      </text>
    </comment>
    <comment ref="B14" authorId="0" shapeId="0" xr:uid="{00000000-0006-0000-0300-000006000000}">
      <text>
        <r>
          <rPr>
            <sz val="9"/>
            <color indexed="81"/>
            <rFont val="Tahoma"/>
            <family val="2"/>
          </rPr>
          <t xml:space="preserve">The tourist accommodation shall have at least:
(a) a water-based space heating appliance meeting criterion 6(a) (1 point);
(b) a local space heating appliance having at least the energy Class A as defined in Commission Delegated Regulation (EU) 2015/1186 (1 point).
(c) a water heating appliance meeting criterion 6(c) (1 point). 
</t>
        </r>
      </text>
    </comment>
    <comment ref="B17" authorId="0" shapeId="0" xr:uid="{00000000-0006-0000-0300-000007000000}">
      <text>
        <r>
          <rPr>
            <sz val="9"/>
            <color indexed="81"/>
            <rFont val="Tahoma"/>
            <family val="2"/>
          </rPr>
          <t>The tourist accommodation shall comply with one of the thresholds:
(a) 50 % of household air conditioners or air-based heat pumps (rounded to the next integer) the energy efficiency of which is at least 15 % higher than the threshold set in criterion 7 (1,5 point);
(b) 50 % of household air conditioners or air-based heat pumps (rounded to the next integer) the energy efficiency of which is at least 30 % higher than the threshold set in criterion 7 (3,5 points).</t>
        </r>
      </text>
    </comment>
    <comment ref="B18" authorId="0" shapeId="0" xr:uid="{00000000-0006-0000-0300-000008000000}">
      <text>
        <r>
          <rPr>
            <sz val="9"/>
            <color indexed="81"/>
            <rFont val="Tahoma"/>
            <family val="2"/>
          </rPr>
          <t xml:space="preserve">The tourist accommodation shall have at least an air-based heat pump meeting criterion 7 (if applicable, see note in criterion 7 and awarded the EU Ecolabel in accordance with Commission Decision 2007/742/EC or other ISO Type I label. </t>
        </r>
      </text>
    </comment>
    <comment ref="B19" authorId="1" shapeId="0" xr:uid="{00000000-0006-0000-0300-000009000000}">
      <text>
        <r>
          <rPr>
            <b/>
            <sz val="9"/>
            <color indexed="81"/>
            <rFont val="Tahoma"/>
            <family val="2"/>
          </rPr>
          <t>PEREZ ARRIBAS Zahara (JRC-SEVILLA):</t>
        </r>
        <r>
          <rPr>
            <sz val="9"/>
            <color indexed="81"/>
            <rFont val="Tahoma"/>
            <family val="2"/>
          </rPr>
          <t xml:space="preserve">
Tourist accommodation shall have energy efficient appliances for the following categories (0.5 point or 1 point each of the following categories, to a maximum of 4 points):
a) household refrigerating appliances, of which at least 50% (0,5 point) or 90% (1 point) (rounded to the next integer) shall be of EU Energy Label rated Class A++ or better as laid down in Annex IX to Commission Delegated Regulation (EU) No 1060/2010 , as applicable on 28 February 2021, or shall be of at least energy efficiency Class D as determined in accordance with Annex II to Commission Delegated Regulation (EU) 2019/2016 ;
b) household electric ovens, of which at least 50% (0,5 point) or 90% (1 point) (rounded to the next integer) shall be of EU Energy Label rated Class A++ or better as laid down in Annex I to Commission Delegated Regulation (EU) No 65/2014 ;
c) household dishwashers, of which at least 50% (0,5 point) or 90% (1 point) (rounded to the next integer) shall be of EU Energy Label rated Class A++ or better as laid down in Annex VI to Commission Delegated Regulation (EU) No 1059/2010 , as applicable on 28 February 2021, or shall be of at least energy efficiency Class C as determined in accordance with Annex II to Commission Delegated Regulation (EU) 2019/2017 ;
d) household washing machines, of which at least 50% (0,5 point) or 90% (1 point) (rounded to the next integer) shall be of EU Energy Label rated Class A++ or better as laid down in Annex VI to Commission Delegated Regulation (EU) No 1061/2010 , as applicable on 28 February 2021, or shall be of at least energy efficiency Class A as determined in accordance with Annex II to Commission Delegated Regulation (EU) 2019/2014 ;
e) office equipment  of which at least 50% (0,5 point) or 90% (1 point) (rounded to the next integer) complies with the following: 
i. office equipment purchased before 20 February 2018, is qualified as follows, under the agreements set out in Commission Decisions (EU) 2015/1402  and 2014/202/EU : 
- is compliant with Energy Star v6.1 for computers; 
- is compliant with Energy Star v6.0 for displays;
- is compliant with  Energy Star v2.0 for imaging equipment;
- is compliant with Energy Star v1.0 for uninterruptible power supplies;
- is compliant with Energy Star v2.0 for enterprise servers;
ii. office equipment purchased after 20 February 2018, is qualified as follows:
-is compliant with EN ISO 14024  type I ecolabel, for office equipment other than electronic displays, 
-is falling at least under energy efficiency Class E in accordance with Commission Delegated Regulation (EU) 2019/2013 , for electronic displays;
f) household tumble driers, of which at least 50% (0,5 point) or 90% (1 point) (rounded to the next integer) shall be of EU Energy Label rated Class A++ or better as laid down in Annex VI to Commission Delegated Regulation (EU) No 392/2012 ;
g) household vacuum cleaners, of which at least 50% (0,5 point) or 90% (1 point) (rounded to the next integer) shall have an annual energy consumption (AE) as laid down in Annex II, point 3 of the Commission Regulation (EU) No 666/2013  below 28 kWh/year;
h) electrical lamps and luminaires, of which at least 50% (0,5 point) or 90% (1 point)  shall be at least of Class A++ as laid down in Annex VI to Commission Delegated Regulation (EU) No 874/2012, as applicable on 31 August 2021, or shall be at least of Class C as determined in accordance with Commission Delegated Regulation (EU) 2019/2015. 
Note: The criterion does not apply to appliances and lighting not covered by the Regulation mentioned for each category (e.g. industrial appliances).
</t>
        </r>
      </text>
    </comment>
    <comment ref="B21" authorId="0" shapeId="0" xr:uid="{00000000-0006-0000-0300-00000A000000}">
      <text>
        <r>
          <rPr>
            <sz val="9"/>
            <color indexed="81"/>
            <rFont val="Tahoma"/>
            <family val="2"/>
          </rPr>
          <t xml:space="preserve">The tourist accommodation shall have a heat recovery system for one (1,5 point) or two (3 points) of the following categories: refrigeration systems, ventilators, washing machines, dishwashers, swimming pools, and sanitary waste water. </t>
        </r>
      </text>
    </comment>
    <comment ref="B22" authorId="0" shapeId="0" xr:uid="{00000000-0006-0000-0300-00000B000000}">
      <text>
        <r>
          <rPr>
            <sz val="9"/>
            <color indexed="81"/>
            <rFont val="Tahoma"/>
            <family val="2"/>
          </rPr>
          <t xml:space="preserve">(a) The temperature in every guest room shall be regulated by guests. The thermoregulatory system shall allow individual regulation within the following designated range (2 points):
(i) the room temperature, while in cooling mode, is set at or above 22 °C for the duration of the summer; 
(ii) the room temperature, while in heating mode, is set at or below 22 °C for the duration of the winter.
(b) 90 % of windows in heated and/or air conditioned rooms and common areas shall be insulated with at least double glazing or equivalent (2 points). </t>
        </r>
      </text>
    </comment>
    <comment ref="B24" authorId="0" shapeId="0" xr:uid="{00000000-0006-0000-0300-00000C000000}">
      <text>
        <r>
          <rPr>
            <sz val="9"/>
            <color indexed="81"/>
            <rFont val="Tahoma"/>
            <family val="2"/>
          </rPr>
          <t xml:space="preserve">a) 90 % of the guest rooms in the tourist accommodation (rounded to the next integer) shall be equipped with an automatic switch off of installed HVAC systems when windows are opened and when guests leave the room (1,5 points);
(b) 90 % of the guest rooms in the tourist accommodation (rounded to the next integer) shall be equipped with an automatic system which turns the lights off when guests leave the room (1,5 points);
(c) 90 % of the outside lighting (rounded to the next integer) not needed for security reasons shall be turned off automatically after a defined time, or be activated through a proximity sensor (1,5 points). </t>
        </r>
      </text>
    </comment>
    <comment ref="B27" authorId="0" shapeId="0" xr:uid="{00000000-0006-0000-0300-00000D000000}">
      <text>
        <r>
          <rPr>
            <sz val="9"/>
            <color indexed="81"/>
            <rFont val="Tahoma"/>
            <family val="2"/>
          </rPr>
          <t xml:space="preserve">(a) The heating and/or cooling of the tourist accommodation shall be provided by efficient district heating or cooling system. For the purposes of the EU Ecolabel, this is defined as follows: a district heating or cooling
system using at least 50 % renewable energy, 50 % waste heat, 75 % cogenerated heat or 50 % of a combination of such energy and heat; as defined by Directive 2012/27/EU (2 points).
(b) Cooling of the tourist accommodation shall be provided by a high efficiency cogeneration unit according to Directive 2012/27/EU (2 points). 
</t>
        </r>
      </text>
    </comment>
    <comment ref="B29" authorId="0" shapeId="0" xr:uid="{00000000-0006-0000-0300-00000E000000}">
      <text>
        <r>
          <rPr>
            <sz val="9"/>
            <color indexed="81"/>
            <rFont val="Tahoma"/>
            <family val="2"/>
          </rPr>
          <t xml:space="preserve">All electric hand driers shall be fitted with proximity sensors, or have been awarded an ISO Type I label. </t>
        </r>
      </text>
    </comment>
    <comment ref="B30" authorId="0" shapeId="0" xr:uid="{00000000-0006-0000-0300-00000F000000}">
      <text>
        <r>
          <rPr>
            <sz val="9"/>
            <color indexed="81"/>
            <rFont val="Tahoma"/>
            <family val="2"/>
          </rPr>
          <t xml:space="preserve">For space heaters in the tourist accommodation the nitrogen oxide (NOx) content of the exhaust gas shall not exceed the limit values indicated in the table below, calculated in accordance with the following acts:
(a) for gaseous and liquid fuel water-based space heaters, Commission Regulation (EU) No 813/2013;
(b) for solid fuel water-based space heaters, Commission Regulation (EU) 2015/1189;
(c) for gaseous and liquid fuel local space heaters, Regulation (EU) 2015/1188;
(d) for solid fuel local space heaters, Regulation (EU) 2015/1185.
NOx emission limit
Gas heaters: 
For water-based heaters equipped with internal combustion engine: 240 mg/kWh GCV energy input
For water-based and local heaters equipped with external combustion (boilers): 56 mg/kWh GCV energy input
Liquid fuel heaters: 
For water-based heaters equipped with internal combustion engine: 420 mg/kWh GCV energy input
For water-based and local heaters equipped with external combustion (boilers): 120 mg/kWh GCV energy input
Solid fuel heaters: 
Water-based space heaters: 200 mg/Nm3 at 10 % O2
Local space heaters: 200 mg/Nm3 at 13 % O2
For solid fuel boilers and solid fuel local space heaters in the tourist accommodation, the emissions of particulate matter (PM) of the exhaust gas shall not exceed the limit values laid down in Regulation (EU) 2015/1189 and in Regulation (EU) 2015/1185, respectively. </t>
        </r>
      </text>
    </comment>
    <comment ref="B31" authorId="0" shapeId="0" xr:uid="{00000000-0006-0000-0300-000010000000}">
      <text>
        <r>
          <rPr>
            <sz val="9"/>
            <color indexed="81"/>
            <rFont val="Tahoma"/>
            <family val="2"/>
          </rPr>
          <t xml:space="preserve">(a) The tourist accommodation shall contract an individual electricity tariff containing the 100 % (overall fuel mix marketed by the supplier or product fuel mix of the purchased tariff) of the electricity from renewable energy sources as defined in Directive 2009/28/EC (3 points) and certified by an environmental electricity label (4 points).
(b) Alternatively, the 100 % electricity from renewable energy sources certified by an environmental electricity label can also be acquired by the unbundled purchase of guarantees of origin as defined in Article 2(j) of Directive 2009/28/EC (3 points).
For the purpose of this criterion, the environmental electricity label shall comply with the following conditions:
(1) the quality label's standard is verified by an independent organisation (third party);
(2) the certified electricity procured originates from new renewable plant capacity installed within the past 2 years or a financial part of the certified electricity procured is used to promote the investment in new renewable power capacities. </t>
        </r>
      </text>
    </comment>
    <comment ref="B34" authorId="0" shapeId="0" xr:uid="{00000000-0006-0000-0300-000011000000}">
      <text>
        <r>
          <rPr>
            <sz val="9"/>
            <color indexed="81"/>
            <rFont val="Tahoma"/>
            <family val="2"/>
          </rPr>
          <t xml:space="preserve">The tourist accommodation shall have on site electricity generation from renewable energy sources as defined in Article 2(a) of Directive 2009/28/EC, which may include: photovoltaic (solar panel) or local hydroelectric system, geothermal, local biomass or wind power electricity generation that generates:
(a) at least 10 % of the overall electricity consumption per year (1 point);
(b) at least 20 % of the overall electricity consumption per year (3 points);
(c) at least 50 % of the overall electricity consumption per year (5 points).
For the purposes of this criterion, local biomass is considered to be biomass from a source located within a 160 kilometres radius of the tourist accommodation.
If the self-generation of renewable electricity leads to the issuing of guarantees of origin, the self-generation can only be taken into account if the guarantees of origin do not end up on the market, but are cancelled to cover the local consumption. </t>
        </r>
      </text>
    </comment>
    <comment ref="B35" authorId="0" shapeId="0" xr:uid="{00000000-0006-0000-0300-000012000000}">
      <text>
        <r>
          <rPr>
            <sz val="9"/>
            <color indexed="81"/>
            <rFont val="Tahoma"/>
            <family val="2"/>
          </rPr>
          <t xml:space="preserve">(a) At least 70 % of the total energy used to heat or cool the rooms (1,5 points) and/or to heat sanitary water (1 point) shall come from renewable energy sources as defined in Article 2(a) of Directive 2009/28/EC.
(b) 100 % of the total energy used to heat or cool the rooms (2 points) and/or to heat sanitary water (1,5 points) shall come from renewable energy sources as defined in Article 2(a) of Directive 2009/28/EC. </t>
        </r>
      </text>
    </comment>
    <comment ref="B37" authorId="0" shapeId="0" xr:uid="{00000000-0006-0000-0300-000013000000}">
      <text>
        <r>
          <rPr>
            <sz val="9"/>
            <color indexed="81"/>
            <rFont val="Tahoma"/>
            <family val="2"/>
          </rPr>
          <t xml:space="preserve">a) At least 50 % of the total energy used to heat swimming pool water shall come from renewable energy sources as defined in Article 2(a) of Directive 2009/28/EC (1 point).
(b) At least 95 % of the total energy used to heat swimming pool water shall come from renewable energy sources as defined in Article 2(a) of Directive 2009/28/EC (1,5 point). </t>
        </r>
      </text>
    </comment>
    <comment ref="B38" authorId="0" shapeId="0" xr:uid="{00000000-0006-0000-0300-000014000000}">
      <text>
        <r>
          <rPr>
            <sz val="9"/>
            <color indexed="81"/>
            <rFont val="Tahoma"/>
            <family val="2"/>
          </rPr>
          <t xml:space="preserve">a) The average water flow rate of the showers shall not exceed 7 litres/min and bathroom taps (except bathtubs) shall not exceed 6 litres/minute (2 points).
(b) At least 50 % of the bathroom taps and shower (rounded to the next integer) shall have been awarded the EU ecolabel in accordance with Decision 2013/250/EU or another ISO type I label (2 points). </t>
        </r>
      </text>
    </comment>
    <comment ref="B40" authorId="0" shapeId="0" xr:uid="{00000000-0006-0000-0300-000015000000}">
      <text>
        <r>
          <rPr>
            <sz val="9"/>
            <color indexed="81"/>
            <rFont val="Tahoma"/>
            <family val="2"/>
          </rPr>
          <t xml:space="preserve">(a) All urinals shall use a waterless system (1,5 point).
(b) At least 50 % of urinals (rounded to the next integer) shall have been awarded the EU ecolabel in accordance with Decision 2013/641/EU or another ISO type I label (1,5 point).
(c) At least 50 % of toilets (rounded to the next integer) shall have been awarded the EU ecolabel in accordance with Decision 2013/641/EU or another ISO type I label (1,5 point). </t>
        </r>
      </text>
    </comment>
    <comment ref="B43" authorId="0" shapeId="0" xr:uid="{00000000-0006-0000-0300-000016000000}">
      <text>
        <r>
          <rPr>
            <sz val="9"/>
            <color indexed="81"/>
            <rFont val="Tahoma"/>
            <family val="2"/>
          </rPr>
          <t>The water consumption of the dishwashers shall be lower or equal to the threshold as laid down in the following table, measured according to the standard EN 50242, using the standard cleaning cycle:
Water consumption (Wt) (litres/cycle) for product sub-group:
Household dishwashers with 15 place settings: 10
Household dishwashers with 14 place settings: 10
Household dishwashers with 13 place settings: 10
Household dishwashers with 12 place settings: 9
Household dishwashers with 9 place settings: 9
Household dishwashers with 6 place settings: 7
Household dishwashers with 4 place settings: 9,5
Note: The criterion only applies to household dishwashers covered by Commission Regulation (EU) No 1016/2010.</t>
        </r>
      </text>
    </comment>
    <comment ref="B44" authorId="0" shapeId="0" xr:uid="{00000000-0006-0000-0300-000017000000}">
      <text>
        <r>
          <rPr>
            <sz val="9"/>
            <color indexed="81"/>
            <rFont val="Tahoma"/>
            <family val="2"/>
          </rPr>
          <t>The washing machines used within the tourist accommodation by guests and staff or those used by the tourist accommodation laundry service provider shall fulfil at least one of the following requirements:
(a) for household washing machines, their water consumption is lower or equal to the threshold as defined in the following table, measured according to the standard EN 60456, using the standard washing cycle (60 °C cotton program):
Water consumption [litres/cycle] for product sub-group:
Household washing machines with a rated capacity of 3 kg: 39
Household washing machines with a rated capacity of 3,5 kg: 39 
Household washing machines with a rated capacity of 4,5 kg: 40
Household washing machines with a rated capacity of 5 kg: 39
Household washing machines with a rated capacity of 6 kg: 37
Household washing machines with a rated capacity of 7 kg: 43
Household washing machines with a rated capacity of 8 kg: 56
(b) for commercial or professional washing machines, they have an average laundry water consumption of ≤ 7 l per kg of laundry washed.
Note: point (a) only applies to household washing machines covered by Commission Regulation (EU) No 1015/2010</t>
        </r>
      </text>
    </comment>
    <comment ref="B46" authorId="0" shapeId="0" xr:uid="{00000000-0006-0000-0300-000018000000}">
      <text>
        <r>
          <rPr>
            <sz val="9"/>
            <color indexed="81"/>
            <rFont val="Tahoma"/>
            <family val="2"/>
          </rPr>
          <t xml:space="preserve">The applicant shall fulfil at least one of the following requirements:
(a) in proximity to sanitary areas/washing machines/dishwashers there shall be displayed explanations about local water hardness to allow better use of detergents by guests and staff (0,5 point);
(b) an automatic dosage system which optimises detergent use according to water hardness shall be used for washing machines/dishwashers used within the tourist accommodation by guests and staff (1,5 point). </t>
        </r>
      </text>
    </comment>
    <comment ref="B48" authorId="0" shapeId="0" xr:uid="{00000000-0006-0000-0300-000019000000}">
      <text>
        <r>
          <rPr>
            <sz val="9"/>
            <color indexed="81"/>
            <rFont val="Tahoma"/>
            <family val="2"/>
          </rPr>
          <t xml:space="preserve">(a) Heated swimming pools and outside whirlpool shall be covered at night. Non-heated filled swimming pools and outside whirlpool shall be covered when not used for more than a day to reduce evaporation (1 point).
(b) Swimming pools and outside whirlpool shall have an automatic system which optimises chlorine consumption through optimised dosing or use supplementary disinfection methods such as ozonation and UV treatment (0,5 point) or shall be of the natural type that incorporates natural plant-based filtration systems to achieve water purification to the required hygiene standard (1,5 points). </t>
        </r>
      </text>
    </comment>
    <comment ref="C50" authorId="2" shapeId="0" xr:uid="{00000000-0006-0000-0300-00001A000000}">
      <text>
        <r>
          <rPr>
            <b/>
            <sz val="9"/>
            <color indexed="81"/>
            <rFont val="Tahoma"/>
            <family val="2"/>
          </rPr>
          <t>VIDAL ABARCA GARRIDO Candela (JRC-SEVILLA):</t>
        </r>
        <r>
          <rPr>
            <sz val="9"/>
            <color indexed="81"/>
            <rFont val="Tahoma"/>
            <family val="2"/>
          </rPr>
          <t xml:space="preserve">
Please could you divide this cell in several cels to cover the different options in criterion 47 b)</t>
        </r>
      </text>
    </comment>
    <comment ref="B51" authorId="0" shapeId="0" xr:uid="{00000000-0006-0000-0300-00001B000000}">
      <text>
        <r>
          <rPr>
            <sz val="9"/>
            <color indexed="81"/>
            <rFont val="Tahoma"/>
            <family val="2"/>
          </rPr>
          <t xml:space="preserve">The accommodation shall use the following alternative water sources for non-sanitary and non-drinking purposes in the accommodation facility:
(i) reclaimed water or grey water from laundry and/or showers and/or lavatory sinks (1 point);
(ii) rainwater via rooftop (1 point);
(iii) condensate from HVAC systems (1 point). </t>
        </r>
      </text>
    </comment>
    <comment ref="B54" authorId="0" shapeId="0" xr:uid="{00000000-0006-0000-0300-00001C000000}">
      <text>
        <r>
          <rPr>
            <sz val="9"/>
            <color indexed="81"/>
            <rFont val="Tahoma"/>
            <family val="2"/>
          </rPr>
          <t xml:space="preserve">The applicant shall fulfil at least one of the following requirements:
(a) the tourist accommodation shall have a documented procedure for watering outside areas/plants, including details on how watering times have been optimised and water consumption minimised. This may, for example, include no watering of outside areas. (1,5 points);
(b) the tourist accommodation shall use an automatic system which optimises watering times and water consumption for outside areas/plants. (1,5 points). </t>
        </r>
      </text>
    </comment>
    <comment ref="B56" authorId="0" shapeId="0" xr:uid="{00000000-0006-0000-0300-00001D000000}">
      <text>
        <r>
          <rPr>
            <sz val="9"/>
            <color indexed="81"/>
            <rFont val="Tahoma"/>
            <family val="2"/>
          </rPr>
          <t>During the validity period of the EU Ecolabel, the vegetation of outdoor areas, including any aquatic vegetation, shall be composed of native and/or non-invasive alien species:
(i) absence of invasive alien species of Union concern (0,5 point) (other invasive alien species may be present);
(ii) exclusively non-invasive alien species (1 point);
(iii) native and/or non-invasive alien species (1,5 point);
(iv) exclusively native species (2 points).
For the purposes of this EU Ecolabel, native species means plant species that occur naturally in the country.
For the purposes of this EU Ecolabel, non-invasive species means plant species that do not naturally occur in the country and for which there is no evidence that they reproduce, establish and spread easily or that they may have negative impacts on native biodiversity.
Outdoor planting shall exclude invasive alien species of Union concern within the meaning of Article 3(3) of Regulation (EU) No 1143/2014 of the European Parliament and of the Council.</t>
        </r>
      </text>
    </comment>
    <comment ref="B57" authorId="0" shapeId="0" xr:uid="{00000000-0006-0000-0300-00001E000000}">
      <text>
        <r>
          <rPr>
            <sz val="9"/>
            <color indexed="81"/>
            <rFont val="Tahoma"/>
            <family val="2"/>
          </rPr>
          <t xml:space="preserve">90 % of the following categories of paper products used shall have been awarded the EU Ecolabel or other ISO type I label (0,5 point for each of the following categories, to a maximum of 2 points):
(a) toilet paper;
(b) tissue paper;
(c) office paper;
(d) printed paper;
(e) converted paper (e.g. envelopes). </t>
        </r>
      </text>
    </comment>
    <comment ref="B58" authorId="0" shapeId="0" xr:uid="{00000000-0006-0000-0300-00001F000000}">
      <text>
        <r>
          <rPr>
            <sz val="9"/>
            <color indexed="81"/>
            <rFont val="Tahoma"/>
            <family val="2"/>
          </rPr>
          <t>At least 40 % (rounded to the next integer) of at least one of the following categories of durable goods present in the tourist accommodation shall have been awarded the EU Ecolabel or other ISO Type I label (1 point for each category, to a maximum of 4 points):
(a) bed-linen, towels and table clothes;
(b) computers;
(c) televisions;
(d) bed mattresses;
(e) wooden furniture; 
(f) vacuum cleaners;
(g) floor coverings;
(h) imaging equipment.</t>
        </r>
      </text>
    </comment>
    <comment ref="B59" authorId="0" shapeId="0" xr:uid="{00000000-0006-0000-0300-000020000000}">
      <text>
        <r>
          <rPr>
            <b/>
            <sz val="9"/>
            <color indexed="81"/>
            <rFont val="Tahoma"/>
            <family val="2"/>
          </rPr>
          <t>mrriera:</t>
        </r>
        <r>
          <rPr>
            <sz val="9"/>
            <color indexed="81"/>
            <rFont val="Tahoma"/>
            <family val="2"/>
          </rPr>
          <t xml:space="preserve">
If beverages are offered (e.g. bar/restaurant service, shops and vending machines) under the ownership or the direct management of the tourist accommodation, at least 50 % (1 point) or 70 % (2 points) of the beverages provision shall be on returnable/refillable containers. </t>
        </r>
      </text>
    </comment>
    <comment ref="B60" authorId="0" shapeId="0" xr:uid="{00000000-0006-0000-0300-000021000000}">
      <text>
        <r>
          <rPr>
            <sz val="9"/>
            <color indexed="81"/>
            <rFont val="Tahoma"/>
            <family val="2"/>
          </rPr>
          <t xml:space="preserve">At least 80 % purchased volume or weight of at least one of the following detergent and toiletry categories used by the tourist accommodation shall have been awarded the EU Ecolabel or other ISO Type I label (0,5 points for each category, to a maximum of 2 points):
(a) hand dishwashing detergents;
(b) detergents for dishwashers;
(c) laundry detergent;
(d) all-purpose cleaners;
(e) sanitary detergents;
(f) soaps and shampoos
(g) hair conditioner. </t>
        </r>
      </text>
    </comment>
    <comment ref="B61" authorId="0" shapeId="0" xr:uid="{00000000-0006-0000-0300-000022000000}">
      <text>
        <r>
          <rPr>
            <sz val="9"/>
            <color indexed="81"/>
            <rFont val="Tahoma"/>
            <family val="2"/>
          </rPr>
          <t xml:space="preserve">The tourist accommodation shall have precise procedures for the efficient use of cleaning products, such as use of micro-fibre products or other cleaning materials with similar effects and water cleaning activities or other cleaning activities with similar effects. To fulfil this criterion, all cleaning must be carried out by a method based on the efficient use of cleaning products except where required by law or by hygiene or health and safety practices. </t>
        </r>
      </text>
    </comment>
    <comment ref="B62" authorId="0" shapeId="0" xr:uid="{00000000-0006-0000-0300-000023000000}">
      <text>
        <r>
          <rPr>
            <sz val="9"/>
            <color indexed="81"/>
            <rFont val="Tahoma"/>
            <family val="2"/>
          </rPr>
          <t xml:space="preserve">Where de-icing of roads is needed and is carried by the accommodation provider, mechanical means, sand/gravel or de-icers that have been awarded a ISO Type I label shall be used in order to make roads on the tourist accommodation ground safe in case of ice or snow. </t>
        </r>
      </text>
    </comment>
    <comment ref="B63" authorId="0" shapeId="0" xr:uid="{00000000-0006-0000-0300-000024000000}">
      <text>
        <r>
          <rPr>
            <sz val="9"/>
            <color indexed="81"/>
            <rFont val="Tahoma"/>
            <family val="2"/>
          </rPr>
          <t xml:space="preserve">The tourist accommodation shall have a procedure in place covering:
(a) all donation activities for all furniture and textiles that reach the end of their usable life within the tourist accommodation but are still usable. End users shall include employees and charity or other associations which collect and redistribute goods (1 point);
(b) all reused/second-hand products procurement activities for furniture. Suppliers shall include second-hand markets or other associations/collectives which sell or redistribute used goods (1 point). </t>
        </r>
      </text>
    </comment>
    <comment ref="B65" authorId="0" shapeId="0" xr:uid="{00000000-0006-0000-0300-000025000000}">
      <text>
        <r>
          <rPr>
            <sz val="9"/>
            <color indexed="81"/>
            <rFont val="Tahoma"/>
            <family val="2"/>
          </rPr>
          <t xml:space="preserve">The tourist accommodation shall separate at least one of following relevant waste category ensuring that waste is composted or used for biogas production according to local authority guidelines (e.g. by the local administration, in-house or by a private agency) (1 point for each category, to a maximum of 2 points):
(a) yard waste;
(b) food waste from the food services;
(c) biodegradable products (e.g. disposable items made of corn-based materials);
(d) biodegradable waste produced by guests at their room/accommodation. </t>
        </r>
      </text>
    </comment>
    <comment ref="B66" authorId="0" shapeId="0" xr:uid="{00000000-0006-0000-0300-000026000000}">
      <text>
        <r>
          <rPr>
            <sz val="9"/>
            <color indexed="81"/>
            <rFont val="Tahoma"/>
            <family val="2"/>
          </rPr>
          <t xml:space="preserve">a) If car washing facilities are offered within the tourist accommodation, car washing shall be allowed only in areas which are specially equipped to collect the water and detergents used and channel them to the sewerage system (1 point).
(b) Where it is not possible to send waste water for centralised treatment, on-site waste water treatment shall include pretreatment (sieve/bar-rack, equalisation and sedimentation) followed by biological treatment with &gt; 95 % BOD (biochemical oxygen demand) removal, &gt; 90 % nitrification and (off-site) anaerobic digestion of excess sludge (2 points). </t>
        </r>
      </text>
    </comment>
    <comment ref="B68" authorId="0" shapeId="0" xr:uid="{00000000-0006-0000-0300-000027000000}">
      <text>
        <r>
          <rPr>
            <sz val="9"/>
            <color indexed="81"/>
            <rFont val="Tahoma"/>
            <family val="2"/>
          </rPr>
          <t xml:space="preserve">No smoking shall be allowed in guests' rooms or rental accommodations. </t>
        </r>
      </text>
    </comment>
    <comment ref="B69" authorId="0" shapeId="0" xr:uid="{00000000-0006-0000-0300-000028000000}">
      <text>
        <r>
          <rPr>
            <sz val="9"/>
            <color indexed="81"/>
            <rFont val="Tahoma"/>
            <family val="2"/>
          </rPr>
          <t xml:space="preserve">The tourist accommodation shall have a written social policy to ensure at least one of the following social benefits for staff (0,5 point for each benefit, to a maximum of 2 points):
(a) time off for education;
(b) free meals or meal vouchers;
(c) free uniforms and work wear;
(d) discount on products/services in the tourist accommodation;
(e) subsidised sustainable transport scheme;
(f) caution to get a house loan. 
The written social policy shall be updated and communicated to staff yearly. Staff shall sign the written policy at the communication session. The document shall be available at the reception desk to all staff. </t>
        </r>
      </text>
    </comment>
    <comment ref="B71" authorId="0" shapeId="0" xr:uid="{00000000-0006-0000-0300-000029000000}">
      <text>
        <r>
          <rPr>
            <sz val="9"/>
            <color indexed="81"/>
            <rFont val="Tahoma"/>
            <family val="2"/>
          </rPr>
          <t xml:space="preserve">No combustion motor vehicles shall be used for the maintenance of the tourist accommodation (1 point). </t>
        </r>
      </text>
    </comment>
    <comment ref="B72" authorId="0" shapeId="0" xr:uid="{00000000-0006-0000-0300-00002A000000}">
      <text>
        <r>
          <rPr>
            <sz val="9"/>
            <color indexed="81"/>
            <rFont val="Tahoma"/>
            <family val="2"/>
          </rPr>
          <t xml:space="preserve">a) The tourist accommodation shall offer to guests at least one of following environmentally preferable means of transport (1 point each, to a maximum of 2 points):
(i) electric vehicles for guests pick up service or for guests' leisure;
(ii) plugs (charging stations) for electric vehicles;
(iii) at least 1 bike for every 5 pitches or rental accommodation units or rooms.
(b) The tourist accommodation shall have active partnerships with companies providing electric vehicles or bikes (0,5 point). ‘Active partnership’ means an agreement between a tourist accommodation and a company hiring electric vehicles or bikes. Information on the active partnership shall be visible on site. Where the hire company is not based on the site of the tourist accommodation, some practical considerations shall be made (e.g. a bicycle hire company may deliver bikes to the tourist accommodation service). </t>
        </r>
      </text>
    </comment>
    <comment ref="B74" authorId="0" shapeId="0" xr:uid="{00000000-0006-0000-0300-00002B000000}">
      <text>
        <r>
          <rPr>
            <sz val="9"/>
            <color indexed="81"/>
            <rFont val="Tahoma"/>
            <family val="2"/>
          </rPr>
          <t xml:space="preserve">At least 90 % of the open air area surface under management of the tourist accommodation is not covered with asphalt/ cement or other sealing materials which hinder proper drainage and airing of the soil.
Where rainwater and grey water is collected, the unused rainwater and grey water shall be treated and infiltrated on the land. </t>
        </r>
      </text>
    </comment>
    <comment ref="B75" authorId="0" shapeId="0" xr:uid="{00000000-0006-0000-0300-00002C000000}">
      <text>
        <r>
          <rPr>
            <sz val="9"/>
            <color indexed="81"/>
            <rFont val="Tahoma"/>
            <family val="2"/>
          </rPr>
          <t xml:space="preserve">a) At least two locally sourced and not out of season (for fresh fruit and vegetables) food products shall be offered at each meal including breakfast (1 point).
(b) The tourist accommodation actively chooses local suppliers of goods and services (1 point).
(c) At least two products (1 point) or four products (2 points) used in daily meal preparation or sold by the accommodation provider shall have been produced by organic farming methods, as laid down in Council Regulation (EC) No 834/2007.
For the purposes of this criterion, ‘local’ means within a 160 kilometres radius of the tourist accommodation. </t>
        </r>
      </text>
    </comment>
    <comment ref="B78" authorId="0" shapeId="0" xr:uid="{00000000-0006-0000-0300-00002D000000}">
      <text>
        <r>
          <rPr>
            <sz val="9"/>
            <color indexed="81"/>
            <rFont val="Tahoma"/>
            <family val="2"/>
          </rPr>
          <t>Outside areas under management of the tourist accommodation shall be managed without any use of pesticides.</t>
        </r>
      </text>
    </comment>
    <comment ref="B79" authorId="0" shapeId="0" xr:uid="{00000000-0006-0000-0300-00002E000000}">
      <text>
        <r>
          <rPr>
            <sz val="9"/>
            <color indexed="81"/>
            <rFont val="Tahoma"/>
            <family val="2"/>
          </rPr>
          <t xml:space="preserve">The management of the tourist accommodation shall take actions, additional to those provided for by way of criteria in this Section or in Section A, to improve the environmental or social performance of the tourist accommodation:
(a) additional environmental actions (up to 0,5 points each, to a maximum of 2 points);
and/or
(b) additional social actions (up to 0,5 points each, to a maximum of 1 point). </t>
        </r>
      </text>
    </comment>
  </commentList>
</comments>
</file>

<file path=xl/sharedStrings.xml><?xml version="1.0" encoding="utf-8"?>
<sst xmlns="http://schemas.openxmlformats.org/spreadsheetml/2006/main" count="845" uniqueCount="490">
  <si>
    <t>WARNING: THE APPLICANT MUST FILL ALL CELLS OF  THE “ANSWERS/OPTIONS” COLUMN!</t>
  </si>
  <si>
    <t>SUBJECT</t>
  </si>
  <si>
    <t>REQUEST</t>
  </si>
  <si>
    <t>A. The Applicant</t>
  </si>
  <si>
    <t>Full name of applicant company:</t>
  </si>
  <si>
    <t>Legal representative name:</t>
  </si>
  <si>
    <t>Address:</t>
  </si>
  <si>
    <t>Tel no:</t>
  </si>
  <si>
    <t>Fax no:</t>
  </si>
  <si>
    <t>E-mail:</t>
  </si>
  <si>
    <t>Website:</t>
  </si>
  <si>
    <t>Contact name:</t>
  </si>
  <si>
    <t>Function:</t>
  </si>
  <si>
    <t>Category:</t>
  </si>
  <si>
    <t>C. This Application</t>
  </si>
  <si>
    <r>
      <t>Please</t>
    </r>
    <r>
      <rPr>
        <b/>
        <sz val="12"/>
        <rFont val="Tahoma"/>
        <family val="2"/>
      </rPr>
      <t xml:space="preserve"> name any other environmental labelling initiatives </t>
    </r>
    <r>
      <rPr>
        <sz val="12"/>
        <rFont val="Tahoma"/>
        <family val="2"/>
      </rPr>
      <t>(eco-labels, charters, other initiatives) under which the service has already been registered or is applying to.</t>
    </r>
  </si>
  <si>
    <t>SECTION</t>
  </si>
  <si>
    <t>NO</t>
  </si>
  <si>
    <t>DOCUMENTS TO BE ATTACHED</t>
  </si>
  <si>
    <t>COMPLIANCE CHECK</t>
  </si>
  <si>
    <t xml:space="preserve">Declaration from the electricity provider reporting the nature of  the electricity source and the percentage of electricity provided from Renewable Energy Sources , including a declaration stating that the provided percentage is the maximum possible percentage of electricity from Renewable Energy Sources which can be provided  and Contract with the electricity provider or bill reporting the nature of the energy source and the percentage of the provided electricity from Renewable Energy Sources </t>
  </si>
  <si>
    <t xml:space="preserve"> </t>
  </si>
  <si>
    <t>NO CRITERION</t>
  </si>
  <si>
    <t>SCORE</t>
  </si>
  <si>
    <t>TOTAL SCORE FOR CRITERION</t>
  </si>
  <si>
    <t>General  Management</t>
  </si>
  <si>
    <t>STRICTLY CONSULTIVE</t>
  </si>
  <si>
    <t>Year of reference</t>
  </si>
  <si>
    <t>Measure</t>
  </si>
  <si>
    <t>Month</t>
  </si>
  <si>
    <t>Total/year</t>
  </si>
  <si>
    <t>Total/year*</t>
  </si>
  <si>
    <t>january</t>
  </si>
  <si>
    <t>february</t>
  </si>
  <si>
    <t>march</t>
  </si>
  <si>
    <t xml:space="preserve">april </t>
  </si>
  <si>
    <t>may</t>
  </si>
  <si>
    <t>june</t>
  </si>
  <si>
    <t>july</t>
  </si>
  <si>
    <t>august</t>
  </si>
  <si>
    <t>september</t>
  </si>
  <si>
    <t>october</t>
  </si>
  <si>
    <t>november</t>
  </si>
  <si>
    <t>december</t>
  </si>
  <si>
    <t>Date</t>
  </si>
  <si>
    <t>dd/mm/yyyy</t>
  </si>
  <si>
    <t>Total electricity consumption</t>
  </si>
  <si>
    <t>kWh</t>
  </si>
  <si>
    <t>n.</t>
  </si>
  <si>
    <t>Total electricity consumption per m2 of indoor area</t>
  </si>
  <si>
    <t>Note:</t>
  </si>
  <si>
    <t>measure</t>
  </si>
  <si>
    <t>Heating power</t>
  </si>
  <si>
    <t>liters</t>
  </si>
  <si>
    <t>kg</t>
  </si>
  <si>
    <t xml:space="preserve">Total energy consumption </t>
  </si>
  <si>
    <t xml:space="preserve">Note: </t>
  </si>
  <si>
    <t>Water consumption</t>
  </si>
  <si>
    <t>Waste production</t>
  </si>
  <si>
    <t>CHEMICAL SUBSTANCES CONSUMPTION</t>
  </si>
  <si>
    <t>TOURIST ACCOMMODATION SERVICE</t>
  </si>
  <si>
    <t>B. The tourist accommodation</t>
  </si>
  <si>
    <t>Registered trade name(s) of the accommodation.</t>
  </si>
  <si>
    <t>Does the tourist accommodation  offer food service (including breakfast)?</t>
  </si>
  <si>
    <t>Other EU countries in which this tourist accommodation is present under the same name:</t>
  </si>
  <si>
    <t>Is this an application to add the EU Eco-label to an existing eco-label for tourist accommodation?</t>
  </si>
  <si>
    <t xml:space="preserve">The Competent Body will invoice applicants for a non returnable application fee on receipt of the application. If the application is successful, the Competent Body may invoice the licensee for an annual fee (please consult your Component Body). It will apply all relevant reductions. Do you wish to claim a fee reduction as an SME or Micro-enterprise?  </t>
  </si>
  <si>
    <r>
      <t xml:space="preserve">Do you declare that in proximity to </t>
    </r>
    <r>
      <rPr>
        <b/>
        <sz val="10"/>
        <rFont val="Tahoma"/>
        <family val="2"/>
      </rPr>
      <t>sanitary</t>
    </r>
    <r>
      <rPr>
        <sz val="10"/>
        <rFont val="Tahoma"/>
        <family val="2"/>
      </rPr>
      <t xml:space="preserve"> </t>
    </r>
    <r>
      <rPr>
        <b/>
        <sz val="10"/>
        <rFont val="Tahoma"/>
        <family val="2"/>
      </rPr>
      <t xml:space="preserve">areas/washing machines/ dishwashers </t>
    </r>
    <r>
      <rPr>
        <sz val="10"/>
        <rFont val="Tahoma"/>
        <family val="2"/>
      </rPr>
      <t xml:space="preserve">there are displayed </t>
    </r>
    <r>
      <rPr>
        <b/>
        <sz val="10"/>
        <rFont val="Tahoma"/>
        <family val="2"/>
      </rPr>
      <t>explanations</t>
    </r>
    <r>
      <rPr>
        <sz val="10"/>
        <rFont val="Tahoma"/>
        <family val="2"/>
      </rPr>
      <t xml:space="preserve"> on </t>
    </r>
    <r>
      <rPr>
        <b/>
        <sz val="10"/>
        <rFont val="Tahoma"/>
        <family val="2"/>
      </rPr>
      <t>local water hardness</t>
    </r>
    <r>
      <rPr>
        <sz val="10"/>
        <rFont val="Tahoma"/>
        <family val="2"/>
      </rPr>
      <t xml:space="preserve"> to allow better use of detergents by guests and staff?</t>
    </r>
  </si>
  <si>
    <r>
      <t xml:space="preserve">Do you declare that in the </t>
    </r>
    <r>
      <rPr>
        <b/>
        <sz val="10"/>
        <rFont val="Tahoma"/>
        <family val="2"/>
      </rPr>
      <t>washing machines/ dishwashers</t>
    </r>
    <r>
      <rPr>
        <sz val="10"/>
        <rFont val="Tahoma"/>
        <family val="2"/>
      </rPr>
      <t xml:space="preserve"> is used </t>
    </r>
    <r>
      <rPr>
        <b/>
        <sz val="10"/>
        <rFont val="Tahoma"/>
        <family val="2"/>
      </rPr>
      <t>an automatic dosage system</t>
    </r>
    <r>
      <rPr>
        <sz val="10"/>
        <rFont val="Tahoma"/>
        <family val="2"/>
      </rPr>
      <t xml:space="preserve"> which optimises detergent use according to water hardness?</t>
    </r>
  </si>
  <si>
    <r>
      <t>Do you declare that</t>
    </r>
    <r>
      <rPr>
        <b/>
        <sz val="10"/>
        <rFont val="Tahoma"/>
        <family val="2"/>
      </rPr>
      <t xml:space="preserve"> the </t>
    </r>
    <r>
      <rPr>
        <sz val="10"/>
        <rFont val="Tahoma"/>
        <family val="2"/>
      </rPr>
      <t xml:space="preserve"> </t>
    </r>
    <r>
      <rPr>
        <b/>
        <sz val="10"/>
        <rFont val="Tahoma"/>
        <family val="2"/>
      </rPr>
      <t>tourist accommodation</t>
    </r>
    <r>
      <rPr>
        <sz val="10"/>
        <rFont val="Tahoma"/>
        <family val="2"/>
      </rPr>
      <t xml:space="preserve"> is </t>
    </r>
    <r>
      <rPr>
        <b/>
        <sz val="10"/>
        <rFont val="Tahoma"/>
        <family val="2"/>
      </rPr>
      <t>registered</t>
    </r>
    <r>
      <rPr>
        <sz val="10"/>
        <rFont val="Tahoma"/>
        <family val="2"/>
      </rPr>
      <t xml:space="preserve"> under the Community eco-management and audit scheme </t>
    </r>
    <r>
      <rPr>
        <b/>
        <sz val="10"/>
        <rFont val="Tahoma"/>
        <family val="2"/>
      </rPr>
      <t>(EMAS</t>
    </r>
    <r>
      <rPr>
        <sz val="10"/>
        <rFont val="Tahoma"/>
        <family val="2"/>
      </rPr>
      <t>)?</t>
    </r>
  </si>
  <si>
    <r>
      <t xml:space="preserve">Do you declare that the </t>
    </r>
    <r>
      <rPr>
        <b/>
        <sz val="10"/>
        <rFont val="Tahoma"/>
        <family val="2"/>
      </rPr>
      <t>tourist accommodation</t>
    </r>
    <r>
      <rPr>
        <sz val="10"/>
        <rFont val="Tahoma"/>
        <family val="2"/>
      </rPr>
      <t xml:space="preserve"> is </t>
    </r>
    <r>
      <rPr>
        <b/>
        <sz val="10"/>
        <rFont val="Tahoma"/>
        <family val="2"/>
      </rPr>
      <t>certified</t>
    </r>
    <r>
      <rPr>
        <sz val="10"/>
        <rFont val="Tahoma"/>
        <family val="2"/>
      </rPr>
      <t xml:space="preserve"> according to </t>
    </r>
    <r>
      <rPr>
        <b/>
        <sz val="10"/>
        <rFont val="Tahoma"/>
        <family val="2"/>
      </rPr>
      <t>ISO 14001 standard</t>
    </r>
    <r>
      <rPr>
        <sz val="10"/>
        <rFont val="Tahoma"/>
        <family val="2"/>
      </rPr>
      <t>?</t>
    </r>
  </si>
  <si>
    <t>Does the tourist accommodation have an independent heating system?</t>
  </si>
  <si>
    <t>Do you hereby declare that the tourist accommodation doesn't use heavy oils having a sulphur content higher than 0,1%?</t>
  </si>
  <si>
    <t>ANSWERS / OPTIONS
(To be filled by applicant)</t>
  </si>
  <si>
    <t>TOURIST ACCOMMODATION</t>
  </si>
  <si>
    <t>Address (full address including road/avenue/street, number, postal code, country, etc.):</t>
  </si>
  <si>
    <t>Position:</t>
  </si>
  <si>
    <t xml:space="preserve">If relevant, existing  license No: </t>
  </si>
  <si>
    <t xml:space="preserve">Food services;
Leisure or fitness facilities;
Green areas;
Premises for singular events such as business conferences, meetings or training events; 
Sanitary facilities, washing and cooking facilities or information facilities available to campsite tourists, travellers and lodgers for collective use. </t>
  </si>
  <si>
    <r>
      <rPr>
        <b/>
        <sz val="12"/>
        <rFont val="Tahoma"/>
        <family val="2"/>
      </rPr>
      <t>Rough estimate</t>
    </r>
    <r>
      <rPr>
        <sz val="12"/>
        <rFont val="Tahoma"/>
        <family val="2"/>
      </rPr>
      <t xml:space="preserve"> of annual number of </t>
    </r>
    <r>
      <rPr>
        <b/>
        <sz val="12"/>
        <rFont val="Tahoma"/>
        <family val="2"/>
      </rPr>
      <t>overnight stays</t>
    </r>
    <r>
      <rPr>
        <sz val="12"/>
        <rFont val="Tahoma"/>
        <family val="2"/>
      </rPr>
      <t>:</t>
    </r>
  </si>
  <si>
    <r>
      <rPr>
        <b/>
        <sz val="12"/>
        <rFont val="Tahoma"/>
        <family val="2"/>
      </rPr>
      <t xml:space="preserve">Rough estimate </t>
    </r>
    <r>
      <rPr>
        <sz val="12"/>
        <rFont val="Tahoma"/>
        <family val="2"/>
      </rPr>
      <t xml:space="preserve">of value of annual sales, excluding VAT, </t>
    </r>
    <r>
      <rPr>
        <b/>
        <sz val="12"/>
        <rFont val="Tahoma"/>
        <family val="2"/>
      </rPr>
      <t>of the tourist accommodation in the European Economic Area</t>
    </r>
    <r>
      <rPr>
        <sz val="12"/>
        <rFont val="Tahoma"/>
        <family val="2"/>
      </rPr>
      <t xml:space="preserve"> (the European Community plus Norway, Iceland and Liechtenstein). Please specify currency, if different from the Euro:</t>
    </r>
  </si>
  <si>
    <t>WARNING: THE APPLICANT MUST FILL ALL CELLS OF  THE “ANSWERS/OPTIONS” COLUMN! (GREY CELLS)</t>
  </si>
  <si>
    <t xml:space="preserve">Is this the first application for the EU Ecolabel for the service(s) specified above? </t>
  </si>
  <si>
    <t xml:space="preserve">Is the company a micro sized company as defined in the Commission’s Recommendation 2003/361/EC - i.e. under 10 employees and an annual turnover or total annual balance not exceeding 2 mill. Euro? </t>
  </si>
  <si>
    <t xml:space="preserve">Is the company a small or medium sized company as defined in the Commission’s Recommendation 2003/361/EC – i.e. under 250 employees and an annual turnover not exceeding 50 mill. Euro or total annual balance not exceeding 43 mill. Euro? </t>
  </si>
  <si>
    <t xml:space="preserve">Is the company situated in a developing country (as defined in the OECD’s Development Assistance Committee’s list of countries receiving development aid)? </t>
  </si>
  <si>
    <t>NOTE
(To be filled  by applicant)</t>
  </si>
  <si>
    <t>Do you declare that  the maintenance (check for leakage and repair) for refrigerants covered by the Regulation (EU) No 517/2014 is carried out according the indicated in the Criterion 4?</t>
  </si>
  <si>
    <t>Do you declare that the EU Ecolabel logo is used according the specification defined in the Criterion 22?</t>
  </si>
  <si>
    <r>
      <t>4</t>
    </r>
    <r>
      <rPr>
        <b/>
        <sz val="10"/>
        <rFont val="Tahoma"/>
        <family val="2"/>
      </rPr>
      <t>- General maintenance</t>
    </r>
    <r>
      <rPr>
        <b/>
        <sz val="24"/>
        <rFont val="Tahoma"/>
        <family val="2"/>
      </rPr>
      <t xml:space="preserve"> </t>
    </r>
  </si>
  <si>
    <r>
      <t>1</t>
    </r>
    <r>
      <rPr>
        <b/>
        <sz val="10"/>
        <rFont val="Tahoma"/>
        <family val="2"/>
      </rPr>
      <t>- Basis of an Environmental Management System</t>
    </r>
  </si>
  <si>
    <r>
      <t>2</t>
    </r>
    <r>
      <rPr>
        <b/>
        <sz val="10"/>
        <rFont val="Tahoma"/>
        <family val="2"/>
      </rPr>
      <t>-</t>
    </r>
    <r>
      <rPr>
        <b/>
        <sz val="24"/>
        <rFont val="Tahoma"/>
        <family val="2"/>
      </rPr>
      <t xml:space="preserve"> </t>
    </r>
    <r>
      <rPr>
        <b/>
        <sz val="10"/>
        <rFont val="Tahoma"/>
        <family val="2"/>
      </rPr>
      <t>Staff training</t>
    </r>
  </si>
  <si>
    <r>
      <t>3</t>
    </r>
    <r>
      <rPr>
        <b/>
        <sz val="10"/>
        <rFont val="Tahoma"/>
        <family val="2"/>
      </rPr>
      <t>- Information to guests</t>
    </r>
  </si>
  <si>
    <r>
      <t>5</t>
    </r>
    <r>
      <rPr>
        <b/>
        <sz val="10"/>
        <rFont val="Tahoma"/>
        <family val="2"/>
      </rPr>
      <t>- Consumption monitoring</t>
    </r>
  </si>
  <si>
    <r>
      <t>22</t>
    </r>
    <r>
      <rPr>
        <b/>
        <sz val="10"/>
        <rFont val="Tahoma"/>
        <family val="2"/>
      </rPr>
      <t>- Information appearing on the EU Ecolabel</t>
    </r>
  </si>
  <si>
    <r>
      <t>6</t>
    </r>
    <r>
      <rPr>
        <b/>
        <sz val="10"/>
        <rFont val="Tahoma"/>
        <family val="2"/>
      </rPr>
      <t>- Energy efficient space heating and water heating appliances</t>
    </r>
  </si>
  <si>
    <r>
      <t>7</t>
    </r>
    <r>
      <rPr>
        <b/>
        <sz val="10"/>
        <rFont val="Tahoma"/>
        <family val="2"/>
      </rPr>
      <t>- Energy efficient air conditioning and air-based heat pumps appliances</t>
    </r>
  </si>
  <si>
    <r>
      <t>8</t>
    </r>
    <r>
      <rPr>
        <b/>
        <sz val="10"/>
        <rFont val="Tahoma"/>
        <family val="2"/>
      </rPr>
      <t>- Energy efficient lighting</t>
    </r>
    <r>
      <rPr>
        <b/>
        <sz val="24"/>
        <rFont val="Tahoma"/>
        <family val="2"/>
      </rPr>
      <t xml:space="preserve"> </t>
    </r>
  </si>
  <si>
    <r>
      <t>9</t>
    </r>
    <r>
      <rPr>
        <b/>
        <sz val="10"/>
        <rFont val="Tahoma"/>
        <family val="2"/>
      </rPr>
      <t>- Thermoregulation</t>
    </r>
  </si>
  <si>
    <r>
      <t>10</t>
    </r>
    <r>
      <rPr>
        <b/>
        <sz val="10"/>
        <rFont val="Tahoma"/>
        <family val="2"/>
      </rPr>
      <t>- Automatic switching off of HVAC and lighting</t>
    </r>
  </si>
  <si>
    <r>
      <t>11</t>
    </r>
    <r>
      <rPr>
        <b/>
        <sz val="10"/>
        <rFont val="Tahoma"/>
        <family val="2"/>
      </rPr>
      <t>- Outside heating and air conditioning appliances</t>
    </r>
  </si>
  <si>
    <t>Energy criteria</t>
  </si>
  <si>
    <r>
      <t>12</t>
    </r>
    <r>
      <rPr>
        <b/>
        <sz val="10"/>
        <rFont val="Tahoma"/>
        <family val="2"/>
      </rPr>
      <t>- Procurement of electricity from a renewable electricity supplier</t>
    </r>
  </si>
  <si>
    <r>
      <t>13</t>
    </r>
    <r>
      <rPr>
        <b/>
        <sz val="10"/>
        <rFont val="Tahoma"/>
        <family val="2"/>
      </rPr>
      <t>- Coal and heating oils</t>
    </r>
  </si>
  <si>
    <r>
      <t>15</t>
    </r>
    <r>
      <rPr>
        <b/>
        <sz val="10"/>
        <rFont val="Tahoma"/>
        <family val="2"/>
      </rPr>
      <t xml:space="preserve">- Efficient water fittings: Toilets and urinals </t>
    </r>
  </si>
  <si>
    <r>
      <t>Do you declare that the average water flow of the bathroom taps and showers excluding bathtub, rainshowers, and massage-showers does'nt exceed 8,5 litres/minute?</t>
    </r>
    <r>
      <rPr>
        <i/>
        <sz val="10"/>
        <rFont val="Tahoma"/>
        <family val="2"/>
      </rPr>
      <t xml:space="preserve"> </t>
    </r>
  </si>
  <si>
    <r>
      <t>16</t>
    </r>
    <r>
      <rPr>
        <b/>
        <sz val="10"/>
        <rFont val="Tahoma"/>
        <family val="2"/>
      </rPr>
      <t>- Reduction in laundry achieved through reuse of towels and bedclothes</t>
    </r>
  </si>
  <si>
    <r>
      <t>14</t>
    </r>
    <r>
      <rPr>
        <b/>
        <sz val="10"/>
        <rFont val="Tahoma"/>
        <family val="2"/>
      </rPr>
      <t>- Efficient water fittings: Bathroom taps and showers</t>
    </r>
  </si>
  <si>
    <r>
      <t>17</t>
    </r>
    <r>
      <rPr>
        <b/>
        <sz val="10"/>
        <rFont val="Tahoma"/>
        <family val="2"/>
      </rPr>
      <t>- Waste prevention: food service waste reduction plan</t>
    </r>
  </si>
  <si>
    <t>Waste and wastewater criteria</t>
  </si>
  <si>
    <t>Water criteria</t>
  </si>
  <si>
    <t>Do you declare that the tourist accommodation doesn't use disposable towels and bed sheets?</t>
  </si>
  <si>
    <r>
      <t>18</t>
    </r>
    <r>
      <rPr>
        <b/>
        <sz val="10"/>
        <rFont val="Tahoma"/>
        <family val="2"/>
      </rPr>
      <t>- Waste prevention: Disposable items</t>
    </r>
  </si>
  <si>
    <r>
      <t>19</t>
    </r>
    <r>
      <rPr>
        <b/>
        <sz val="10"/>
        <rFont val="Tahoma"/>
        <family val="2"/>
      </rPr>
      <t>- Waste sorting and sending for recycling</t>
    </r>
  </si>
  <si>
    <r>
      <t>20</t>
    </r>
    <r>
      <rPr>
        <b/>
        <sz val="10"/>
        <rFont val="Tahoma"/>
        <family val="2"/>
      </rPr>
      <t>- No smoking in common areas</t>
    </r>
  </si>
  <si>
    <r>
      <t>21</t>
    </r>
    <r>
      <rPr>
        <b/>
        <sz val="10"/>
        <rFont val="Tahoma"/>
        <family val="2"/>
      </rPr>
      <t>-Promotion of environmentally preferable means of transport</t>
    </r>
  </si>
  <si>
    <t>ANSWERS/OPTIONS         (To be filled  by applicant)</t>
  </si>
  <si>
    <t>ANSWERS NOTE (To be filled  by applicant)</t>
  </si>
  <si>
    <t>Other Criteria</t>
  </si>
  <si>
    <r>
      <t xml:space="preserve">Do you declare that the </t>
    </r>
    <r>
      <rPr>
        <b/>
        <sz val="10"/>
        <rFont val="Tahoma"/>
        <family val="2"/>
      </rPr>
      <t>tourist accommodation</t>
    </r>
    <r>
      <rPr>
        <sz val="10"/>
        <rFont val="Tahoma"/>
        <family val="2"/>
      </rPr>
      <t xml:space="preserve"> is </t>
    </r>
    <r>
      <rPr>
        <b/>
        <sz val="10"/>
        <rFont val="Tahoma"/>
        <family val="2"/>
      </rPr>
      <t>certified</t>
    </r>
    <r>
      <rPr>
        <sz val="10"/>
        <rFont val="Tahoma"/>
        <family val="2"/>
      </rPr>
      <t xml:space="preserve"> according to </t>
    </r>
    <r>
      <rPr>
        <b/>
        <sz val="10"/>
        <rFont val="Tahoma"/>
        <family val="2"/>
      </rPr>
      <t>ISO 50001 standard</t>
    </r>
    <r>
      <rPr>
        <sz val="10"/>
        <rFont val="Tahoma"/>
        <family val="2"/>
      </rPr>
      <t>?</t>
    </r>
  </si>
  <si>
    <r>
      <rPr>
        <b/>
        <sz val="24"/>
        <rFont val="Tahoma"/>
        <family val="2"/>
      </rPr>
      <t>23</t>
    </r>
    <r>
      <rPr>
        <b/>
        <sz val="10"/>
        <rFont val="Tahoma"/>
        <family val="2"/>
      </rPr>
      <t>- EMAS registration, ISO certification of the tourist accommodation (up to 5 points)</t>
    </r>
  </si>
  <si>
    <r>
      <t>24</t>
    </r>
    <r>
      <rPr>
        <b/>
        <sz val="10"/>
        <rFont val="Tahoma"/>
        <family val="2"/>
      </rPr>
      <t>- EMAS registration or ISO certification of suppliers (up to 5 points)</t>
    </r>
  </si>
  <si>
    <r>
      <t>25</t>
    </r>
    <r>
      <rPr>
        <b/>
        <sz val="10"/>
        <rFont val="Tahoma"/>
        <family val="2"/>
      </rPr>
      <t>- Ecolabelled services (up to 4 points)</t>
    </r>
  </si>
  <si>
    <t xml:space="preserve">Do you have defined an action program with targets on environmental performance? </t>
  </si>
  <si>
    <t xml:space="preserve">A copy of the environmental policy </t>
  </si>
  <si>
    <t xml:space="preserve">A copy of the action programme </t>
  </si>
  <si>
    <t>Copy of the evaluation report, which shall be made available to the competent body within 2 years after the application, and the updated version every two years</t>
  </si>
  <si>
    <t>Do you declare that the information on the environmental policy, the action program and the internal evaluation process are available for consultation by the public?</t>
  </si>
  <si>
    <t xml:space="preserve">Is adequate training provided to all new staff within four weeks of starting employment? </t>
  </si>
  <si>
    <t xml:space="preserve">Is the staff updated on all the environmental aspects of the EU Ecolabel at least once a year? </t>
  </si>
  <si>
    <t>The dates and types of the staff training shall be recorded as evidence that this training update has taken place.</t>
  </si>
  <si>
    <r>
      <t>26</t>
    </r>
    <r>
      <rPr>
        <b/>
        <sz val="10"/>
        <rFont val="Tahoma"/>
        <family val="2"/>
      </rPr>
      <t>- Environmental and social communication and education (up to 2 points)</t>
    </r>
  </si>
  <si>
    <t>Do you declare that guest entertainment includes elements of environmental education?</t>
  </si>
  <si>
    <r>
      <t>27</t>
    </r>
    <r>
      <rPr>
        <b/>
        <sz val="10"/>
        <rFont val="Tahoma"/>
        <family val="2"/>
      </rPr>
      <t>– Consumption monitoring: Energy and water sub-metering (up to 2 points)</t>
    </r>
  </si>
  <si>
    <t xml:space="preserve">EMAS registration.
</t>
  </si>
  <si>
    <t>ISO 14001 certification.</t>
  </si>
  <si>
    <t>ISO 50001 certification.</t>
  </si>
  <si>
    <t>Evidence that at least two of the tourist accommodation main suppliers has an EMAS registration</t>
  </si>
  <si>
    <t>Evidence that at least two of the tourist accommodation main suppliers has an ISO 14001 certification</t>
  </si>
  <si>
    <t>Evidence that at least two of the  tourist accommodation main suppliers has an ISO 50001 certification</t>
  </si>
  <si>
    <t>Appropriate evidence of ISO type I certification by laundry and/or cleaning suppliers</t>
  </si>
  <si>
    <t>A detailed explanation of how the tourist accommodation fulfils this criterion, together with a map showing the places where meters are placed</t>
  </si>
  <si>
    <r>
      <t xml:space="preserve">How many types of </t>
    </r>
    <r>
      <rPr>
        <b/>
        <sz val="10"/>
        <rFont val="Tahoma"/>
        <family val="2"/>
      </rPr>
      <t>additional energy and water meters</t>
    </r>
    <r>
      <rPr>
        <sz val="10"/>
        <rFont val="Tahoma"/>
        <family val="2"/>
      </rPr>
      <t xml:space="preserve"> are installed so as to allow data collection on consumption of different activities and/or machines, such as rooms, pitches, laundry and kitchen service and/or specific machines?</t>
    </r>
  </si>
  <si>
    <r>
      <t>28</t>
    </r>
    <r>
      <rPr>
        <b/>
        <sz val="10"/>
        <rFont val="Tahoma"/>
        <family val="2"/>
      </rPr>
      <t>- Energy efficient space heating and water heating appliances (up to 3 points)</t>
    </r>
  </si>
  <si>
    <r>
      <t>29</t>
    </r>
    <r>
      <rPr>
        <b/>
        <sz val="10"/>
        <rFont val="Tahoma"/>
        <family val="2"/>
      </rPr>
      <t>- Energy efficient air conditioning and air-based heat pumps appliances (up to 3,5 points)</t>
    </r>
  </si>
  <si>
    <r>
      <t>30</t>
    </r>
    <r>
      <rPr>
        <b/>
        <sz val="10"/>
        <rFont val="Tahoma"/>
        <family val="2"/>
      </rPr>
      <t>– Air-based heat pumps up to 100 kW heat output (3 points)</t>
    </r>
  </si>
  <si>
    <r>
      <t>31</t>
    </r>
    <r>
      <rPr>
        <b/>
        <sz val="10"/>
        <rFont val="Tahoma"/>
        <family val="2"/>
      </rPr>
      <t>- Energy efficient household appliances and lighting (up to 4 points)</t>
    </r>
  </si>
  <si>
    <r>
      <t>32</t>
    </r>
    <r>
      <rPr>
        <b/>
        <sz val="10"/>
        <rFont val="Tahoma"/>
        <family val="2"/>
      </rPr>
      <t>- Heat recovery (up to 3 points)</t>
    </r>
  </si>
  <si>
    <r>
      <t>33</t>
    </r>
    <r>
      <rPr>
        <b/>
        <sz val="10"/>
        <rFont val="Tahoma"/>
        <family val="2"/>
      </rPr>
      <t>- Thermoregulation and window insulation (up to 4 points)</t>
    </r>
  </si>
  <si>
    <r>
      <t>34</t>
    </r>
    <r>
      <rPr>
        <b/>
        <sz val="10"/>
        <rFont val="Tahoma"/>
        <family val="2"/>
      </rPr>
      <t>- Automatic switch off of appliances/devices (up to 4,5 points)</t>
    </r>
  </si>
  <si>
    <r>
      <t>35</t>
    </r>
    <r>
      <rPr>
        <b/>
        <sz val="10"/>
        <rFont val="Tahoma"/>
        <family val="2"/>
      </rPr>
      <t>- District heating/cooling and cooling from cogeneration (up to 4 points)</t>
    </r>
  </si>
  <si>
    <r>
      <t>36</t>
    </r>
    <r>
      <rPr>
        <b/>
        <sz val="10"/>
        <rFont val="Tahoma"/>
        <family val="2"/>
      </rPr>
      <t xml:space="preserve">- Electric hand driers with proximity sensor (1 point) </t>
    </r>
  </si>
  <si>
    <r>
      <t>37</t>
    </r>
    <r>
      <rPr>
        <b/>
        <sz val="10"/>
        <rFont val="Tahoma"/>
        <family val="2"/>
      </rPr>
      <t>- Space Heater emissions (1,5 points)</t>
    </r>
  </si>
  <si>
    <r>
      <t>38</t>
    </r>
    <r>
      <rPr>
        <b/>
        <sz val="10"/>
        <rFont val="Tahoma"/>
        <family val="2"/>
      </rPr>
      <t>- Procurement of electricity from a renewable electricity supplier (up to 4 points)</t>
    </r>
  </si>
  <si>
    <r>
      <rPr>
        <b/>
        <sz val="24"/>
        <rFont val="Tahoma"/>
        <family val="2"/>
      </rPr>
      <t>39</t>
    </r>
    <r>
      <rPr>
        <b/>
        <sz val="10"/>
        <rFont val="Tahoma"/>
        <family val="2"/>
      </rPr>
      <t>- On site self-generation of electricity through renewable energy sources (up to 5 points)</t>
    </r>
  </si>
  <si>
    <r>
      <t>40</t>
    </r>
    <r>
      <rPr>
        <b/>
        <sz val="10"/>
        <rFont val="Tahoma"/>
        <family val="2"/>
      </rPr>
      <t>- Heating energy from renewable energy sources (up to 3,5 points)</t>
    </r>
  </si>
  <si>
    <r>
      <t>41</t>
    </r>
    <r>
      <rPr>
        <b/>
        <sz val="10"/>
        <rFont val="Tahoma"/>
        <family val="2"/>
      </rPr>
      <t>- Swimming pool heating (up to 1,5 points)</t>
    </r>
  </si>
  <si>
    <r>
      <t xml:space="preserve">Do you declare that the </t>
    </r>
    <r>
      <rPr>
        <b/>
        <sz val="10"/>
        <rFont val="Tahoma"/>
        <family val="2"/>
      </rPr>
      <t xml:space="preserve"> tourist accommodation</t>
    </r>
    <r>
      <rPr>
        <sz val="10"/>
        <rFont val="Tahoma"/>
        <family val="2"/>
      </rPr>
      <t xml:space="preserve"> has a </t>
    </r>
    <r>
      <rPr>
        <b/>
        <sz val="10"/>
        <rFont val="Tahoma"/>
        <family val="2"/>
      </rPr>
      <t>water-based heating</t>
    </r>
    <r>
      <rPr>
        <sz val="10"/>
        <rFont val="Tahoma"/>
        <family val="2"/>
      </rPr>
      <t xml:space="preserve"> appliance meeting criteria 6.a)?</t>
    </r>
  </si>
  <si>
    <r>
      <t xml:space="preserve">Do you declare that the </t>
    </r>
    <r>
      <rPr>
        <b/>
        <sz val="10"/>
        <rFont val="Tahoma"/>
        <family val="2"/>
      </rPr>
      <t xml:space="preserve"> tourist accommodation</t>
    </r>
    <r>
      <rPr>
        <sz val="10"/>
        <rFont val="Tahoma"/>
        <family val="2"/>
      </rPr>
      <t xml:space="preserve"> has a </t>
    </r>
    <r>
      <rPr>
        <b/>
        <sz val="10"/>
        <rFont val="Tahoma"/>
        <family val="2"/>
      </rPr>
      <t>water heating</t>
    </r>
    <r>
      <rPr>
        <sz val="10"/>
        <rFont val="Tahoma"/>
        <family val="2"/>
      </rPr>
      <t xml:space="preserve"> appliance meeting criteria 6.c)?</t>
    </r>
  </si>
  <si>
    <t>How much higher is the energy efficiency of the 50% of household air conditioners or air-based heat pumps in the tourist accommodation compared to the threshold set in criterion 7?</t>
  </si>
  <si>
    <r>
      <t xml:space="preserve">Do you declare that the tourist accommodation has at least an air-based </t>
    </r>
    <r>
      <rPr>
        <b/>
        <sz val="10"/>
        <rFont val="Tahoma"/>
        <family val="2"/>
      </rPr>
      <t>heat pump</t>
    </r>
    <r>
      <rPr>
        <sz val="10"/>
        <rFont val="Tahoma"/>
        <family val="2"/>
      </rPr>
      <t xml:space="preserve"> meeting criterion 7 and awarded the </t>
    </r>
    <r>
      <rPr>
        <b/>
        <sz val="10"/>
        <rFont val="Tahoma"/>
        <family val="2"/>
      </rPr>
      <t>EU Eco-labe</t>
    </r>
    <r>
      <rPr>
        <sz val="10"/>
        <rFont val="Tahoma"/>
        <family val="2"/>
      </rPr>
      <t xml:space="preserve">l or another </t>
    </r>
    <r>
      <rPr>
        <b/>
        <sz val="10"/>
        <rFont val="Tahoma"/>
        <family val="2"/>
      </rPr>
      <t>ISO type I Eco-label</t>
    </r>
    <r>
      <rPr>
        <sz val="10"/>
        <rFont val="Tahoma"/>
        <family val="2"/>
      </rPr>
      <t>?</t>
    </r>
  </si>
  <si>
    <r>
      <t>How many appliances</t>
    </r>
    <r>
      <rPr>
        <sz val="10"/>
        <rFont val="Tahoma"/>
        <family val="2"/>
      </rPr>
      <t xml:space="preserve"> (</t>
    </r>
    <r>
      <rPr>
        <sz val="10"/>
        <color indexed="8"/>
        <rFont val="Tahoma"/>
        <family val="2"/>
      </rPr>
      <t xml:space="preserve"> refrigeration systems, ventilators, washing machines, dishwashers, swimming pool(s), sanitary waste water) of</t>
    </r>
    <r>
      <rPr>
        <sz val="10"/>
        <rFont val="Tahoma"/>
        <family val="2"/>
      </rPr>
      <t xml:space="preserve"> the  tourist accommodation have a </t>
    </r>
    <r>
      <rPr>
        <b/>
        <sz val="10"/>
        <rFont val="Tahoma"/>
        <family val="2"/>
      </rPr>
      <t>heat recovery</t>
    </r>
    <r>
      <rPr>
        <sz val="10"/>
        <rFont val="Tahoma"/>
        <family val="2"/>
      </rPr>
      <t xml:space="preserve"> system? Please specify it/them on the “</t>
    </r>
    <r>
      <rPr>
        <u/>
        <sz val="10"/>
        <rFont val="Tahoma"/>
        <family val="2"/>
      </rPr>
      <t>answers note</t>
    </r>
    <r>
      <rPr>
        <sz val="10"/>
        <rFont val="Tahoma"/>
        <family val="2"/>
      </rPr>
      <t xml:space="preserve">” </t>
    </r>
  </si>
  <si>
    <t>Do you declare that 90% of windows in heated and/or air conditioned rooms and common areas are insulated with at least double glazing or equivalent?</t>
  </si>
  <si>
    <r>
      <t>Do you declare that 90% of the guest rooms in the tourist accommodation are equipped with an automatic system which turns the lights off when guests leave the room?</t>
    </r>
    <r>
      <rPr>
        <i/>
        <sz val="10"/>
        <rFont val="Arial"/>
        <family val="2"/>
      </rPr>
      <t/>
    </r>
  </si>
  <si>
    <r>
      <t>Do you declare that 90% of the outside lighting not needed for security reasons are turned off automatically after a defined time, or be activated through a proximity sensor?</t>
    </r>
    <r>
      <rPr>
        <i/>
        <sz val="10"/>
        <rFont val="Arial"/>
        <family val="2"/>
      </rPr>
      <t/>
    </r>
  </si>
  <si>
    <r>
      <t>Do you declare that 90% of the guest rooms in the tourist accommodation are equipped with an automatic switch off of installed HVAC systems when windows are opened and when guests leave the room?</t>
    </r>
    <r>
      <rPr>
        <sz val="10"/>
        <rFont val="Arial"/>
        <family val="2"/>
      </rPr>
      <t/>
    </r>
  </si>
  <si>
    <r>
      <t xml:space="preserve">Do you declare that the heating and/or cooling of the tourist accommodation is provided by efficient </t>
    </r>
    <r>
      <rPr>
        <b/>
        <sz val="10"/>
        <rFont val="Tahoma"/>
        <family val="2"/>
      </rPr>
      <t>district heating or cooling system</t>
    </r>
    <r>
      <rPr>
        <sz val="10"/>
        <rFont val="Tahoma"/>
        <family val="2"/>
      </rPr>
      <t xml:space="preserve"> defined by </t>
    </r>
    <r>
      <rPr>
        <b/>
        <sz val="10"/>
        <rFont val="Tahoma"/>
        <family val="2"/>
      </rPr>
      <t>Directive 2012/27/EU</t>
    </r>
    <r>
      <rPr>
        <sz val="10"/>
        <rFont val="Tahoma"/>
        <family val="2"/>
      </rPr>
      <t>?</t>
    </r>
  </si>
  <si>
    <r>
      <t xml:space="preserve">Do you declare that </t>
    </r>
    <r>
      <rPr>
        <b/>
        <sz val="10"/>
        <rFont val="Tahoma"/>
        <family val="2"/>
      </rPr>
      <t>cooling</t>
    </r>
    <r>
      <rPr>
        <sz val="10"/>
        <rFont val="Tahoma"/>
        <family val="2"/>
      </rPr>
      <t xml:space="preserve"> of the  tourist accommodation is </t>
    </r>
    <r>
      <rPr>
        <b/>
        <sz val="10"/>
        <rFont val="Tahoma"/>
        <family val="2"/>
      </rPr>
      <t xml:space="preserve">provided by a high efficiency cogeneration unit </t>
    </r>
    <r>
      <rPr>
        <sz val="10"/>
        <rFont val="Tahoma"/>
        <family val="2"/>
      </rPr>
      <t>according to Directive 2012/27/EU?</t>
    </r>
  </si>
  <si>
    <r>
      <t xml:space="preserve">Do you declare that </t>
    </r>
    <r>
      <rPr>
        <b/>
        <sz val="10"/>
        <rFont val="Tahoma"/>
        <family val="2"/>
      </rPr>
      <t>all electric hand driers</t>
    </r>
    <r>
      <rPr>
        <sz val="10"/>
        <rFont val="Tahoma"/>
        <family val="2"/>
      </rPr>
      <t xml:space="preserve"> are fitted with </t>
    </r>
    <r>
      <rPr>
        <b/>
        <sz val="10"/>
        <rFont val="Tahoma"/>
        <family val="2"/>
      </rPr>
      <t>proximity sensors</t>
    </r>
    <r>
      <rPr>
        <sz val="10"/>
        <rFont val="Tahoma"/>
        <family val="2"/>
      </rPr>
      <t xml:space="preserve"> or have been awarded an </t>
    </r>
    <r>
      <rPr>
        <b/>
        <sz val="10"/>
        <rFont val="Tahoma"/>
        <family val="2"/>
      </rPr>
      <t>ISO Type I label</t>
    </r>
    <r>
      <rPr>
        <sz val="10"/>
        <rFont val="Tahoma"/>
        <family val="2"/>
      </rPr>
      <t>?</t>
    </r>
  </si>
  <si>
    <t>Does the tourist accommodation contract an individual electricity tariff containing the 100% of the electricity from renewable energy soruces?</t>
  </si>
  <si>
    <r>
      <t>Which is the percentage of electricricty generation is from a</t>
    </r>
    <r>
      <rPr>
        <b/>
        <sz val="10"/>
        <rFont val="Tahoma"/>
        <family val="2"/>
      </rPr>
      <t xml:space="preserve"> photovoltaic (solar panel), local hydroelectric system, geothermal, local biomass or wind power electricity generation </t>
    </r>
    <r>
      <rPr>
        <sz val="10"/>
        <rFont val="Tahoma"/>
        <family val="2"/>
      </rPr>
      <t>(of the overall electricity consumption per year)?</t>
    </r>
  </si>
  <si>
    <r>
      <t>42</t>
    </r>
    <r>
      <rPr>
        <b/>
        <sz val="10"/>
        <rFont val="Tahoma"/>
        <family val="2"/>
      </rPr>
      <t>- Efficient water fittings: Bathroom taps and showers (up to 4 points)</t>
    </r>
  </si>
  <si>
    <r>
      <t>43</t>
    </r>
    <r>
      <rPr>
        <b/>
        <sz val="10"/>
        <rFont val="Tahoma"/>
        <family val="2"/>
      </rPr>
      <t>- Efficient water fittings: Toilets and urinals (up to 4,5 points)</t>
    </r>
  </si>
  <si>
    <r>
      <t>44</t>
    </r>
    <r>
      <rPr>
        <b/>
        <sz val="10"/>
        <rFont val="Tahoma"/>
        <family val="2"/>
      </rPr>
      <t>- Dishwasher water consumption (2,5 points)</t>
    </r>
  </si>
  <si>
    <r>
      <t>45</t>
    </r>
    <r>
      <rPr>
        <b/>
        <sz val="10"/>
        <rFont val="Tahoma"/>
        <family val="2"/>
      </rPr>
      <t>- Washing machine water consumption (3 points)</t>
    </r>
  </si>
  <si>
    <r>
      <t>46</t>
    </r>
    <r>
      <rPr>
        <b/>
        <sz val="10"/>
        <rFont val="Tahoma"/>
        <family val="2"/>
      </rPr>
      <t>- Indications on water hardness (up to 1,5 points)</t>
    </r>
  </si>
  <si>
    <r>
      <t>47</t>
    </r>
    <r>
      <rPr>
        <b/>
        <sz val="10"/>
        <rFont val="Tahoma"/>
        <family val="2"/>
      </rPr>
      <t>- Optimised pool management (up to 2,5 points)</t>
    </r>
  </si>
  <si>
    <r>
      <t>48</t>
    </r>
    <r>
      <rPr>
        <b/>
        <sz val="10"/>
        <rFont val="Tahoma"/>
        <family val="2"/>
      </rPr>
      <t>-Rainwater and grey water recycling (up to 3 points)</t>
    </r>
  </si>
  <si>
    <r>
      <t>49</t>
    </r>
    <r>
      <rPr>
        <b/>
        <sz val="10"/>
        <rFont val="Tahoma"/>
        <family val="2"/>
      </rPr>
      <t>- Efficient irrigation (1,5 points)</t>
    </r>
  </si>
  <si>
    <r>
      <t>50</t>
    </r>
    <r>
      <rPr>
        <b/>
        <sz val="10"/>
        <rFont val="Tahoma"/>
        <family val="2"/>
      </rPr>
      <t>- Native or non-invasive alien species used in outdoor planting (up to 2 points)</t>
    </r>
  </si>
  <si>
    <r>
      <t xml:space="preserve">Do you declare that the average water flow rate of the </t>
    </r>
    <r>
      <rPr>
        <b/>
        <sz val="10"/>
        <rFont val="Tahoma"/>
        <family val="2"/>
      </rPr>
      <t xml:space="preserve">shower </t>
    </r>
    <r>
      <rPr>
        <sz val="10"/>
        <rFont val="Tahoma"/>
        <family val="2"/>
      </rPr>
      <t>doesn't exceed</t>
    </r>
    <r>
      <rPr>
        <b/>
        <sz val="10"/>
        <rFont val="Tahoma"/>
        <family val="2"/>
      </rPr>
      <t xml:space="preserve"> 7 litres/minute </t>
    </r>
    <r>
      <rPr>
        <sz val="10"/>
        <rFont val="Tahoma"/>
        <family val="2"/>
      </rPr>
      <t xml:space="preserve">heads and </t>
    </r>
    <r>
      <rPr>
        <b/>
        <sz val="10"/>
        <rFont val="Tahoma"/>
        <family val="2"/>
      </rPr>
      <t>bathroom taps</t>
    </r>
    <r>
      <rPr>
        <sz val="10"/>
        <rFont val="Tahoma"/>
        <family val="2"/>
      </rPr>
      <t xml:space="preserve"> (excluding bathtubs) doesn't exceed </t>
    </r>
    <r>
      <rPr>
        <b/>
        <sz val="10"/>
        <rFont val="Tahoma"/>
        <family val="2"/>
      </rPr>
      <t xml:space="preserve">6 litres/minute?
</t>
    </r>
    <r>
      <rPr>
        <i/>
        <sz val="10"/>
        <rFont val="Tahoma"/>
        <family val="2"/>
      </rPr>
      <t/>
    </r>
  </si>
  <si>
    <t>Do you declare that all urinals use a waterless system?</t>
  </si>
  <si>
    <t>Do you declare that at least 50% of urinals have been awarded the EU Ecolabel in accordance with Decision 2013/641/EU or another ISO type I label?</t>
  </si>
  <si>
    <r>
      <t>Do you declare that at least 50% of toilets have been awarded the EU Ecolabel in accordance with Decision 2013/641/EU or another ISO type I label?</t>
    </r>
    <r>
      <rPr>
        <i/>
        <sz val="10"/>
        <rFont val="Arial"/>
        <family val="2"/>
      </rPr>
      <t/>
    </r>
  </si>
  <si>
    <r>
      <t>Do you declare that the</t>
    </r>
    <r>
      <rPr>
        <b/>
        <sz val="10"/>
        <rFont val="Tahoma"/>
        <family val="2"/>
      </rPr>
      <t xml:space="preserve"> water consumption </t>
    </r>
    <r>
      <rPr>
        <sz val="10"/>
        <rFont val="Tahoma"/>
        <family val="2"/>
      </rPr>
      <t xml:space="preserve">of  the </t>
    </r>
    <r>
      <rPr>
        <b/>
        <sz val="10"/>
        <rFont val="Tahoma"/>
        <family val="2"/>
      </rPr>
      <t>dishwashers</t>
    </r>
    <r>
      <rPr>
        <sz val="10"/>
        <rFont val="Tahoma"/>
        <family val="2"/>
      </rPr>
      <t xml:space="preserve"> </t>
    </r>
    <r>
      <rPr>
        <b/>
        <sz val="10"/>
        <rFont val="Tahoma"/>
        <family val="2"/>
      </rPr>
      <t xml:space="preserve">is lower or equal </t>
    </r>
    <r>
      <rPr>
        <sz val="10"/>
        <rFont val="Tahoma"/>
        <family val="2"/>
      </rPr>
      <t>to the threshold as defined in the criterion 44?</t>
    </r>
  </si>
  <si>
    <t>Technical specifications from the manufacturer or the professional technicians responsible for installation, sale or maintenance indicating how the required efficiency is met.</t>
  </si>
  <si>
    <t>Technical specification from the professional technicians responsible for the installation and/or maintenance of these appliances/devices.</t>
  </si>
  <si>
    <r>
      <t xml:space="preserve">Supporting documentation of how the tourist accommodation fulfils this criterion </t>
    </r>
    <r>
      <rPr>
        <b/>
        <sz val="10"/>
        <rFont val="Tahoma"/>
        <family val="2"/>
      </rPr>
      <t>OR</t>
    </r>
    <r>
      <rPr>
        <sz val="10"/>
        <rFont val="Tahoma"/>
        <family val="2"/>
      </rPr>
      <t xml:space="preserve"> a copy of the type I label certificate or a copy of the label on the package </t>
    </r>
  </si>
  <si>
    <r>
      <t xml:space="preserve">Do you declare that the </t>
    </r>
    <r>
      <rPr>
        <b/>
        <sz val="10"/>
        <rFont val="Tahoma"/>
        <family val="2"/>
      </rPr>
      <t>professional</t>
    </r>
    <r>
      <rPr>
        <sz val="10"/>
        <rFont val="Tahoma"/>
        <family val="2"/>
      </rPr>
      <t xml:space="preserve"> washing machines used within the tourist accommodation have an average laundry water consumption ≤ 7 L per kg of laundry washed?</t>
    </r>
  </si>
  <si>
    <t>Do you declare that rainwater via rooftop recycling is used for non-sanitary and non-drinking purposes in the accommodation?</t>
  </si>
  <si>
    <t>Do you declare that water from HVAC systems is used for non-sanitary and non-drinking purposes in the accommodation?</t>
  </si>
  <si>
    <t>A detailed explanation of how the  tourist accommodation fulfils this criterion, together with photographs showing alternative water distribution systems, and appropriate assurances that the sanitary and drinking water supply is kept entirely separate.</t>
  </si>
  <si>
    <r>
      <t>Do you declare that reclaimed water or grey water from laundry and/or showers and/or lavatory sinks are used for non-sanitary and non-drinking purposes in the accommodation?</t>
    </r>
    <r>
      <rPr>
        <b/>
        <i/>
        <sz val="10"/>
        <rFont val="Tahoma"/>
        <family val="2"/>
      </rPr>
      <t/>
    </r>
  </si>
  <si>
    <t>Do you declare that the tourist accommodation has a documented procedure for watering outside areas/plants, including details on how watering times have been optimised and water consumption minimised?</t>
  </si>
  <si>
    <t>Detailed explanation of how the tourist accommodation fulfils this criterion, together with appropriate supporting documentation including details of the documented system/procedure for watering or photographs showing the automatic watering systems.</t>
  </si>
  <si>
    <r>
      <t xml:space="preserve">Do you declare that the tourist accommodation uses </t>
    </r>
    <r>
      <rPr>
        <b/>
        <sz val="10"/>
        <rFont val="Tahoma"/>
        <family val="2"/>
      </rPr>
      <t>an automatic system</t>
    </r>
    <r>
      <rPr>
        <sz val="10"/>
        <rFont val="Tahoma"/>
        <family val="2"/>
      </rPr>
      <t xml:space="preserve"> which </t>
    </r>
    <r>
      <rPr>
        <b/>
        <sz val="10"/>
        <rFont val="Tahoma"/>
        <family val="2"/>
      </rPr>
      <t xml:space="preserve">optimises watering times </t>
    </r>
    <r>
      <rPr>
        <sz val="10"/>
        <rFont val="Tahoma"/>
        <family val="2"/>
      </rPr>
      <t>and</t>
    </r>
    <r>
      <rPr>
        <b/>
        <sz val="10"/>
        <rFont val="Tahoma"/>
        <family val="2"/>
      </rPr>
      <t xml:space="preserve"> water consumption</t>
    </r>
    <r>
      <rPr>
        <sz val="10"/>
        <rFont val="Tahoma"/>
        <family val="2"/>
      </rPr>
      <t xml:space="preserve"> for outside </t>
    </r>
    <r>
      <rPr>
        <b/>
        <sz val="10"/>
        <rFont val="Tahoma"/>
        <family val="2"/>
      </rPr>
      <t>areas/plants</t>
    </r>
    <r>
      <rPr>
        <sz val="10"/>
        <rFont val="Tahoma"/>
        <family val="2"/>
      </rPr>
      <t>?</t>
    </r>
    <r>
      <rPr>
        <i/>
        <sz val="10"/>
        <rFont val="Tahoma"/>
        <family val="2"/>
      </rPr>
      <t/>
    </r>
  </si>
  <si>
    <r>
      <t>51</t>
    </r>
    <r>
      <rPr>
        <b/>
        <sz val="10"/>
        <rFont val="Tahoma"/>
        <family val="2"/>
      </rPr>
      <t>– Paper products (up to 2 points)</t>
    </r>
  </si>
  <si>
    <r>
      <t>52</t>
    </r>
    <r>
      <rPr>
        <b/>
        <sz val="10"/>
        <rFont val="Tahoma"/>
        <family val="2"/>
      </rPr>
      <t>- Durable goods (up to 4 points)</t>
    </r>
  </si>
  <si>
    <r>
      <t>53</t>
    </r>
    <r>
      <rPr>
        <b/>
        <sz val="10"/>
        <rFont val="Tahoma"/>
        <family val="2"/>
      </rPr>
      <t>- Beverages provision (2 points)</t>
    </r>
  </si>
  <si>
    <r>
      <t>54</t>
    </r>
    <r>
      <rPr>
        <b/>
        <sz val="10"/>
        <rFont val="Tahoma"/>
        <family val="2"/>
      </rPr>
      <t>- Detergents and toiletries procurement (up to 2 points)</t>
    </r>
  </si>
  <si>
    <r>
      <t>55</t>
    </r>
    <r>
      <rPr>
        <b/>
        <sz val="10"/>
        <rFont val="Tahoma"/>
        <family val="2"/>
      </rPr>
      <t>- Minimisation of the use of cleaning products (1,5 point)</t>
    </r>
  </si>
  <si>
    <r>
      <t>56</t>
    </r>
    <r>
      <rPr>
        <b/>
        <sz val="10"/>
        <rFont val="Tahoma"/>
        <family val="2"/>
      </rPr>
      <t>- De-icing (1 point)</t>
    </r>
  </si>
  <si>
    <r>
      <t>57</t>
    </r>
    <r>
      <rPr>
        <b/>
        <sz val="10"/>
        <rFont val="Tahoma"/>
        <family val="2"/>
      </rPr>
      <t>- Used textiles and furniture (up to 2 points)</t>
    </r>
  </si>
  <si>
    <r>
      <t>58</t>
    </r>
    <r>
      <rPr>
        <b/>
        <sz val="10"/>
        <rFont val="Tahoma"/>
        <family val="2"/>
      </rPr>
      <t>- Composting (up to 2 points)</t>
    </r>
  </si>
  <si>
    <r>
      <t>59</t>
    </r>
    <r>
      <rPr>
        <b/>
        <sz val="10"/>
        <rFont val="Tahoma"/>
        <family val="2"/>
      </rPr>
      <t>- Waste water treatment (up to 3 points)</t>
    </r>
  </si>
  <si>
    <r>
      <t>60</t>
    </r>
    <r>
      <rPr>
        <b/>
        <sz val="10"/>
        <rFont val="Tahoma"/>
        <family val="2"/>
      </rPr>
      <t>- No smoking in rooms (1 point)</t>
    </r>
  </si>
  <si>
    <r>
      <t>61</t>
    </r>
    <r>
      <rPr>
        <b/>
        <sz val="10"/>
        <rFont val="Tahoma"/>
        <family val="2"/>
      </rPr>
      <t>- Social policy (up to 2 points)</t>
    </r>
  </si>
  <si>
    <r>
      <t>62</t>
    </r>
    <r>
      <rPr>
        <b/>
        <sz val="10"/>
        <rFont val="Tahoma"/>
        <family val="2"/>
      </rPr>
      <t>- Maintenance vehicles (1 point)</t>
    </r>
  </si>
  <si>
    <r>
      <t>63</t>
    </r>
    <r>
      <rPr>
        <b/>
        <sz val="10"/>
        <rFont val="Tahoma"/>
        <family val="2"/>
      </rPr>
      <t>- Environmentally preferable means of transport offer (up to 2,5 points)</t>
    </r>
  </si>
  <si>
    <r>
      <t>65</t>
    </r>
    <r>
      <rPr>
        <b/>
        <sz val="10"/>
        <rFont val="Tahoma"/>
        <family val="2"/>
      </rPr>
      <t>- Local and organic products (up to 4 points)</t>
    </r>
  </si>
  <si>
    <r>
      <t>64</t>
    </r>
    <r>
      <rPr>
        <b/>
        <sz val="10"/>
        <rFont val="Tahoma"/>
        <family val="2"/>
      </rPr>
      <t>- Unsealed surfaces (1 point)</t>
    </r>
    <r>
      <rPr>
        <b/>
        <sz val="24"/>
        <rFont val="Tahoma"/>
        <family val="2"/>
      </rPr>
      <t xml:space="preserve"> </t>
    </r>
  </si>
  <si>
    <r>
      <t>66</t>
    </r>
    <r>
      <rPr>
        <b/>
        <sz val="10"/>
        <rFont val="Tahoma"/>
        <family val="2"/>
      </rPr>
      <t>- Pesticide avoidance (2 points)</t>
    </r>
  </si>
  <si>
    <r>
      <t>67</t>
    </r>
    <r>
      <rPr>
        <b/>
        <sz val="10"/>
        <rFont val="Tahoma"/>
        <family val="2"/>
      </rPr>
      <t>- Additional environmental and social actions (up to 3 points)</t>
    </r>
  </si>
  <si>
    <t xml:space="preserve">Do you declare that the tourist accommodation's management has an environmental policy in which the most relevant environmental aspects have been identified? </t>
  </si>
  <si>
    <t>Are targets set at least every two years?</t>
  </si>
  <si>
    <t xml:space="preserve">Do you perform an annual internal process to verify the targets defined in the action program and to implement correction measures if needed? </t>
  </si>
  <si>
    <t>Do you declare that guests are informed on the environmental measures and raised awareness in accordance with the mandatory and applicable optional criteria in this EU Ecolabel?</t>
  </si>
  <si>
    <t>Do you declare that the tourist accommodation provide to guests a questionnaire to get their satisfacction and views on the general environmental aspects of the TA?</t>
  </si>
  <si>
    <t>Procedures in place for distributing and collecting the information and the questionnaire</t>
  </si>
  <si>
    <t>Do you declare to have a clear procedure to record customer comments, complaints, replies given and corrective actions?</t>
  </si>
  <si>
    <t>Do you declare that you carry out maintenance of appliances and devices yearly (or more often if required) including inspection of possible leakage and assurance of the proper functioning at least for energy and water equipments?</t>
  </si>
  <si>
    <t>Do you have a maintenance register with all maintenance activities, specifying the approximate amounts of the water leaking from the water supply equipment?</t>
  </si>
  <si>
    <t>Do you declare that the tourist accommodation has procedures for collecting and monitoring data monthly or at least yearly, of the different aspects required in criterion 5 of the EU Ecolabel?</t>
  </si>
  <si>
    <t>Do you declare that the tourist accommodation reports the results together with the internal evaluation report of criterion 1 every two years to the Competent Body within 2 years after the application, and every two years?</t>
  </si>
  <si>
    <r>
      <rPr>
        <b/>
        <sz val="10"/>
        <rFont val="Tahoma"/>
        <family val="2"/>
      </rPr>
      <t>How many categories</t>
    </r>
    <r>
      <rPr>
        <sz val="10"/>
        <rFont val="Tahoma"/>
        <family val="2"/>
      </rPr>
      <t xml:space="preserve"> of paper products (</t>
    </r>
    <r>
      <rPr>
        <i/>
        <sz val="10"/>
        <rFont val="Tahoma"/>
        <family val="2"/>
      </rPr>
      <t>listed in the criterion)</t>
    </r>
    <r>
      <rPr>
        <sz val="10"/>
        <rFont val="Tahoma"/>
        <family val="2"/>
      </rPr>
      <t xml:space="preserve"> awarded the EU Ecolabel or other ISO Type I labels do you declare </t>
    </r>
    <r>
      <rPr>
        <b/>
        <sz val="10"/>
        <rFont val="Tahoma"/>
        <family val="2"/>
      </rPr>
      <t>to use at least for 90%</t>
    </r>
    <r>
      <rPr>
        <sz val="10"/>
        <rFont val="Tahoma"/>
        <family val="2"/>
      </rPr>
      <t>?</t>
    </r>
  </si>
  <si>
    <r>
      <t>How many</t>
    </r>
    <r>
      <rPr>
        <sz val="10"/>
        <rFont val="Tahoma"/>
        <family val="2"/>
      </rPr>
      <t xml:space="preserve"> </t>
    </r>
    <r>
      <rPr>
        <b/>
        <sz val="10"/>
        <rFont val="Tahoma"/>
        <family val="2"/>
      </rPr>
      <t>categories</t>
    </r>
    <r>
      <rPr>
        <sz val="10"/>
        <rFont val="Tahoma"/>
        <family val="2"/>
      </rPr>
      <t xml:space="preserve"> of durable goods (</t>
    </r>
    <r>
      <rPr>
        <i/>
        <sz val="10"/>
        <rFont val="Tahoma"/>
        <family val="2"/>
      </rPr>
      <t>listed in the criterion)</t>
    </r>
    <r>
      <rPr>
        <sz val="10"/>
        <rFont val="Tahoma"/>
        <family val="2"/>
      </rPr>
      <t xml:space="preserve"> awarded the EU Ecolabel or other ISO Type I labels do you declare </t>
    </r>
    <r>
      <rPr>
        <b/>
        <sz val="10"/>
        <rFont val="Tahoma"/>
        <family val="2"/>
      </rPr>
      <t>to use at least 40%</t>
    </r>
    <r>
      <rPr>
        <sz val="10"/>
        <rFont val="Tahoma"/>
        <family val="2"/>
      </rPr>
      <t>?</t>
    </r>
  </si>
  <si>
    <t>If beverages are offered, how many beverages do you offer on returnable/refillable containers?</t>
  </si>
  <si>
    <r>
      <t>How many</t>
    </r>
    <r>
      <rPr>
        <sz val="10"/>
        <rFont val="Tahoma"/>
        <family val="2"/>
      </rPr>
      <t xml:space="preserve"> </t>
    </r>
    <r>
      <rPr>
        <b/>
        <sz val="10"/>
        <rFont val="Tahoma"/>
        <family val="2"/>
      </rPr>
      <t>categories</t>
    </r>
    <r>
      <rPr>
        <sz val="10"/>
        <rFont val="Tahoma"/>
        <family val="2"/>
      </rPr>
      <t xml:space="preserve"> of products </t>
    </r>
    <r>
      <rPr>
        <i/>
        <sz val="10"/>
        <rFont val="Tahoma"/>
        <family val="2"/>
      </rPr>
      <t>(listed in the criterion)</t>
    </r>
    <r>
      <rPr>
        <sz val="10"/>
        <rFont val="Tahoma"/>
        <family val="2"/>
      </rPr>
      <t xml:space="preserve"> awarded with the EU Ecolabel or other ISO Type I labels do you declare </t>
    </r>
    <r>
      <rPr>
        <b/>
        <sz val="10"/>
        <rFont val="Tahoma"/>
        <family val="2"/>
      </rPr>
      <t>to use at least for 80%</t>
    </r>
    <r>
      <rPr>
        <sz val="10"/>
        <rFont val="Tahoma"/>
        <family val="2"/>
      </rPr>
      <t xml:space="preserve"> of volueme or weight?</t>
    </r>
  </si>
  <si>
    <t>Do you declare that mechanical means, sand/gravel or de icers used in the tourist accommodation are awarded with ISO Type I label?</t>
  </si>
  <si>
    <t>Do you delcare that the tourist accommodation has a procedure covering all donation activities for all furniture and textiles that reach the end of their usable life within the tourist accommodation but are still usable?</t>
  </si>
  <si>
    <t>Do you delcare that the tourist accommodation has a procedure covering all reused/second-hand products procurement activities for furniture?</t>
  </si>
  <si>
    <t>If car washing facilities are offered, do you declare that car washing is allowed only in areas which are specially equipped to collect the water and detergents used and channel them to the sewerage system?</t>
  </si>
  <si>
    <t>Where it is not possible to send waste water for centralised treatment, do you declare that on-site waste water treatment is included pretreatment followed by biological treatment and (off-site) anaerobic digestion of excess sludge?</t>
  </si>
  <si>
    <r>
      <t xml:space="preserve">Do you declare that the tourist accommodation has </t>
    </r>
    <r>
      <rPr>
        <b/>
        <sz val="10"/>
        <rFont val="Tahoma"/>
        <family val="2"/>
      </rPr>
      <t xml:space="preserve">precise procedures </t>
    </r>
    <r>
      <rPr>
        <sz val="10"/>
        <rFont val="Tahoma"/>
        <family val="2"/>
      </rPr>
      <t>for the efficient use of cleaning products?</t>
    </r>
  </si>
  <si>
    <r>
      <t xml:space="preserve">Do you declare that </t>
    </r>
    <r>
      <rPr>
        <b/>
        <sz val="10"/>
        <rFont val="Tahoma"/>
        <family val="2"/>
      </rPr>
      <t>smoking isn't allowed</t>
    </r>
    <r>
      <rPr>
        <sz val="10"/>
        <rFont val="Tahoma"/>
        <family val="2"/>
      </rPr>
      <t xml:space="preserve"> in </t>
    </r>
    <r>
      <rPr>
        <b/>
        <sz val="10"/>
        <rFont val="Tahoma"/>
        <family val="2"/>
      </rPr>
      <t>100 %</t>
    </r>
    <r>
      <rPr>
        <sz val="10"/>
        <rFont val="Tahoma"/>
        <family val="2"/>
      </rPr>
      <t xml:space="preserve"> of guests' </t>
    </r>
    <r>
      <rPr>
        <b/>
        <sz val="10"/>
        <rFont val="Tahoma"/>
        <family val="2"/>
      </rPr>
      <t>rooms or rental accommodations</t>
    </r>
    <r>
      <rPr>
        <sz val="10"/>
        <rFont val="Tahoma"/>
        <family val="2"/>
      </rPr>
      <t xml:space="preserve">?   </t>
    </r>
  </si>
  <si>
    <r>
      <t xml:space="preserve">Do you declare that </t>
    </r>
    <r>
      <rPr>
        <b/>
        <sz val="10"/>
        <rFont val="Tahoma"/>
        <family val="2"/>
      </rPr>
      <t>a</t>
    </r>
    <r>
      <rPr>
        <b/>
        <sz val="10"/>
        <color indexed="8"/>
        <rFont val="Tahoma"/>
        <family val="2"/>
      </rPr>
      <t>t least 90%</t>
    </r>
    <r>
      <rPr>
        <sz val="10"/>
        <color indexed="8"/>
        <rFont val="Tahoma"/>
        <family val="2"/>
      </rPr>
      <t xml:space="preserve"> of the open air area surface</t>
    </r>
    <r>
      <rPr>
        <b/>
        <sz val="10"/>
        <color indexed="8"/>
        <rFont val="Tahoma"/>
        <family val="2"/>
      </rPr>
      <t xml:space="preserve"> is not covered with asphalt/cement</t>
    </r>
    <r>
      <rPr>
        <b/>
        <sz val="10"/>
        <rFont val="Tahoma"/>
        <family val="2"/>
      </rPr>
      <t xml:space="preserve"> </t>
    </r>
    <r>
      <rPr>
        <sz val="10"/>
        <rFont val="Tahoma"/>
        <family val="2"/>
      </rPr>
      <t xml:space="preserve">or </t>
    </r>
    <r>
      <rPr>
        <b/>
        <sz val="10"/>
        <rFont val="Tahoma"/>
        <family val="2"/>
      </rPr>
      <t>other sealing materials</t>
    </r>
    <r>
      <rPr>
        <sz val="10"/>
        <rFont val="Tahoma"/>
        <family val="2"/>
      </rPr>
      <t>?</t>
    </r>
  </si>
  <si>
    <t xml:space="preserve">How many additional social actions did the management of the tourist accommodation take to improve the social performance? Please, describe action/actions in the “answers note cell” </t>
  </si>
  <si>
    <r>
      <t>How many additional environmental actions</t>
    </r>
    <r>
      <rPr>
        <sz val="10"/>
        <rFont val="Tahoma"/>
        <family val="2"/>
      </rPr>
      <t xml:space="preserve"> did the management of the tourist accommodation take to </t>
    </r>
    <r>
      <rPr>
        <b/>
        <sz val="10"/>
        <rFont val="Tahoma"/>
        <family val="2"/>
      </rPr>
      <t>improve the environmental performance</t>
    </r>
    <r>
      <rPr>
        <sz val="10"/>
        <rFont val="Tahoma"/>
        <family val="2"/>
      </rPr>
      <t xml:space="preserve">? </t>
    </r>
    <r>
      <rPr>
        <i/>
        <sz val="10"/>
        <rFont val="Tahoma"/>
        <family val="2"/>
      </rPr>
      <t xml:space="preserve">Please, describe action/actions in the “answers note cell” </t>
    </r>
  </si>
  <si>
    <t>Do you hereby declare that the tourist accommodation doesn't use coal as an energy source?</t>
  </si>
  <si>
    <t>Do you declare at least 70% of the total energy used to heat or cool the rooms and/or to heat sanitary water come from renewable energy sources as defined in Article 2(a) of Directive 2009/28/EC?</t>
  </si>
  <si>
    <t>Do you declare at least 100% of the total energy used to heat or cool the rooms and/or to heat sanitary water come from renewable energy sources as defined in Article 2(a) of Directive 2009/28/EC?</t>
  </si>
  <si>
    <t>TOTAL SCORE</t>
  </si>
  <si>
    <t>Technical specifications from the manufacturer or the professional technicians responsible for installation, sale or maintenance of the dishwashers.</t>
  </si>
  <si>
    <t>Relevant specification of how the tourist accommodation fulfils this criterion, together with appropriate supporting documentation by an expert.</t>
  </si>
  <si>
    <t xml:space="preserve">A detailed explanation on how the criterion is fulfilled
and other supporting documentation if relevant. </t>
  </si>
  <si>
    <t>Declaration of compliance, together with technical specifications from the manufacturer or the professional technicians responsible for installation, sale or maintenance of the wastewater system</t>
  </si>
  <si>
    <t>Declaration of compliance and documentary evidence such as pictures of the signs displayed inside the rooms or rental accommodations.</t>
  </si>
  <si>
    <t>A copy of the written social policy duly signed by staff and self-declaration explaining how the above requirements are met.</t>
  </si>
  <si>
    <t xml:space="preserve">Do you declare that the tourist accommodation has written a social policy to ensure at least on of the social benefits for staff described in the criterion 61? How many of the social benefits listed are ensured? </t>
  </si>
  <si>
    <t xml:space="preserve">Do you declare that the social policy is updated and communicated to staff yearly? </t>
  </si>
  <si>
    <t>An explanation of how the tourist accommodation fulfils this criterion, together with appropriate supporting documentation.</t>
  </si>
  <si>
    <r>
      <t xml:space="preserve">Do you declare that at least </t>
    </r>
    <r>
      <rPr>
        <b/>
        <sz val="10"/>
        <rFont val="Tahoma"/>
        <family val="2"/>
      </rPr>
      <t>two locally sourced</t>
    </r>
    <r>
      <rPr>
        <sz val="10"/>
        <rFont val="Tahoma"/>
        <family val="2"/>
      </rPr>
      <t xml:space="preserve"> and </t>
    </r>
    <r>
      <rPr>
        <b/>
        <sz val="10"/>
        <rFont val="Tahoma"/>
        <family val="2"/>
      </rPr>
      <t>not out of season</t>
    </r>
    <r>
      <rPr>
        <sz val="10"/>
        <rFont val="Tahoma"/>
        <family val="2"/>
      </rPr>
      <t xml:space="preserve"> (for fresh fruit and vegetables)</t>
    </r>
    <r>
      <rPr>
        <b/>
        <sz val="10"/>
        <rFont val="Tahoma"/>
        <family val="2"/>
      </rPr>
      <t xml:space="preserve"> food products</t>
    </r>
    <r>
      <rPr>
        <sz val="10"/>
        <rFont val="Tahoma"/>
        <family val="2"/>
      </rPr>
      <t xml:space="preserve"> are offered at each meal, including breakfast?
</t>
    </r>
    <r>
      <rPr>
        <sz val="10"/>
        <rFont val="Arial"/>
        <family val="2"/>
      </rPr>
      <t/>
    </r>
  </si>
  <si>
    <r>
      <t xml:space="preserve">Do you declare that the tourist accommodation chosses </t>
    </r>
    <r>
      <rPr>
        <b/>
        <sz val="10"/>
        <rFont val="Tahoma"/>
        <family val="2"/>
      </rPr>
      <t>local suppliers of goods and services</t>
    </r>
    <r>
      <rPr>
        <sz val="10"/>
        <rFont val="Tahoma"/>
        <family val="2"/>
      </rPr>
      <t>?</t>
    </r>
  </si>
  <si>
    <r>
      <rPr>
        <sz val="10"/>
        <rFont val="Tahoma"/>
        <family val="2"/>
      </rPr>
      <t>Do you declare that products used in daily meal preparation or sold by the accommodation provider</t>
    </r>
    <r>
      <rPr>
        <sz val="10"/>
        <rFont val="Tahoma"/>
        <family val="2"/>
      </rPr>
      <t xml:space="preserve"> have been </t>
    </r>
    <r>
      <rPr>
        <b/>
        <sz val="10"/>
        <rFont val="Tahoma"/>
        <family val="2"/>
      </rPr>
      <t>produced by organic farming methods</t>
    </r>
    <r>
      <rPr>
        <sz val="10"/>
        <rFont val="Tahoma"/>
        <family val="2"/>
      </rPr>
      <t>, as laid down in Council Regulation (EC) N°834/2007 of 28 June 2007?</t>
    </r>
  </si>
  <si>
    <r>
      <t xml:space="preserve">Do you declare that </t>
    </r>
    <r>
      <rPr>
        <b/>
        <sz val="10"/>
        <rFont val="Tahoma"/>
        <family val="2"/>
      </rPr>
      <t xml:space="preserve">outside areas </t>
    </r>
    <r>
      <rPr>
        <sz val="10"/>
        <rFont val="Tahoma"/>
        <family val="2"/>
      </rPr>
      <t xml:space="preserve">are managed </t>
    </r>
    <r>
      <rPr>
        <b/>
        <sz val="10"/>
        <rFont val="Tahoma"/>
        <family val="2"/>
      </rPr>
      <t>without any use of pesticides</t>
    </r>
    <r>
      <rPr>
        <i/>
        <sz val="10"/>
        <rFont val="Tahoma"/>
        <family val="2"/>
      </rPr>
      <t>?</t>
    </r>
  </si>
  <si>
    <t>A detailed explanation of how the tourist accommodation avoids the pests and manages the outside areas.</t>
  </si>
  <si>
    <t>Declaration of compliance with this criterion, together with a full description (including documented environmental or social benefits associated to the actions) of each additional action the applicant wishes to be taken into account.</t>
  </si>
  <si>
    <r>
      <t xml:space="preserve">Does the tourist accommodation offer an environmentally preferable means of transport? </t>
    </r>
    <r>
      <rPr>
        <b/>
        <sz val="10"/>
        <rFont val="Tahoma"/>
        <family val="2"/>
      </rPr>
      <t>How many</t>
    </r>
    <r>
      <rPr>
        <sz val="10"/>
        <rFont val="Tahoma"/>
        <family val="2"/>
      </rPr>
      <t xml:space="preserve"> of the listed in the criterion?</t>
    </r>
  </si>
  <si>
    <r>
      <t xml:space="preserve">Do you declare the tourist accommodation have active partnerships with companies providing electric vehicles or bikes?
</t>
    </r>
    <r>
      <rPr>
        <b/>
        <i/>
        <sz val="10"/>
        <rFont val="Tahoma"/>
        <family val="2"/>
      </rPr>
      <t/>
    </r>
  </si>
  <si>
    <t xml:space="preserve">An explanation of how the tourist accommodation fulfils this criterion together with appropriate supporting documentation and with any information to be provided to guests. </t>
  </si>
  <si>
    <t>Total score achieved</t>
  </si>
  <si>
    <t>Total score required according Article 4 and 5</t>
  </si>
  <si>
    <t>Does the tourist accommodation  offer leisure/fitness activities, which include saunas, swimming pools and all other such facilities which are within the tourist accommodation grounds? Does the tourist accommodation offer wellness centre?</t>
  </si>
  <si>
    <t>Is the company registered under EMAS and/or certified under  ISO 14001 and has the company in its environmental policy, committed to maintain compliance of its ecolabel products  with the EU Ecolabel product group criteria throughout the  contract’s period of validity?</t>
  </si>
  <si>
    <t>ANSWERS NOTE
(To be filled  by applicant)</t>
  </si>
  <si>
    <t>General management criteria</t>
  </si>
  <si>
    <t xml:space="preserve">Do you have existing cogeneration units installed? </t>
  </si>
  <si>
    <t>Technical specifications from the manufacturer or the professional technicians responsible for installation, sale and/or maintenance of the air conditioning system indicating how the required efficiency is met</t>
  </si>
  <si>
    <t>Are there light fittings whose physical characteristics do not allow use of energy saving lamps and luminaires?</t>
  </si>
  <si>
    <t xml:space="preserve">Explanation on the impossibility to substitute lamps and luminaires, including the physical characteristics that prevent the use of energy–saving light bulbs, such as: 
• decorative lighting requiring specialised lamps and luminaires
• dimmable lighting
• situations where energy-saving lighting may not be available
Evidence shall be provided to show why energy-saving lamps and luminaires can’t be used. (This may include, for example, photographic evidence of the type of lighting installed) 
</t>
  </si>
  <si>
    <t xml:space="preserve">Do you declare that common area temperature is individually regulated with set point ≥ 22ºC for the duration of the summer? (+/- 2°C on customers’ request) </t>
  </si>
  <si>
    <t xml:space="preserve">Do you declare that common area temperature  is individually regulated with set point ≤ 22ºC for the duration of the winter? (+/- 2°C on customers’ request) </t>
  </si>
  <si>
    <t>Do you declare that the tourist accommodation does not use heating or air conditioning appliances in outside areas ?</t>
  </si>
  <si>
    <r>
      <t xml:space="preserve">Do you declare that continuos flushing in urinals is not installed at the tourist accommodation?
</t>
    </r>
    <r>
      <rPr>
        <b/>
        <i/>
        <sz val="10"/>
        <rFont val="Arial"/>
        <family val="2"/>
      </rPr>
      <t/>
    </r>
  </si>
  <si>
    <t>Does the tourist accommodation provide towels and sheets as a service ?</t>
  </si>
  <si>
    <t>Do you declare that sheets and towels are changed by default at the frequency established by the environmental action programme which is inferior to every day unless requested by law or national regulations or established by a third party certification scheme the accommodation service is participating in?</t>
  </si>
  <si>
    <t>Do you declare that more frequent changes are only carried out if explicitly requested by guests?</t>
  </si>
  <si>
    <t>Do you declare that the tourist accommodation follows a documented procedure linked to the action program (criterion 1) which specifies how the food waste/packaging waste balance is optimised based on the number of guests?</t>
  </si>
  <si>
    <t>Do you declare that the tourist accommodation doesn't use disposable toiletries items, unless requested by guests, legal obligation or by independent quality certification scheme?</t>
  </si>
  <si>
    <t>Do you declare that the tourist accommodation doesn't use disposable food service items, unless there is an agreement with a recycler for such items?</t>
  </si>
  <si>
    <t>Does the tourist accommodation offer adequate containers for waste separation by guests, available in the rooms and/or on each floor and/or at a central point of the tourist accommodation?</t>
  </si>
  <si>
    <t>Do you declare that the tourist accommodation separates waste into the categories required or suggested by the available local waste management facilities, with particular care regarding toiletries and hazardous waste e.g., toners, inks, refrigerating and electrical equipment, batteries, energy saving light bulbs, pharmaceuticals and fats/oils?</t>
  </si>
  <si>
    <t>Do you declare that no smoking is allowed in any indoor common areas?</t>
  </si>
  <si>
    <t>Do you declare that no smoking is allowed in at least 80% of guests' rooms or rental accommodations?</t>
  </si>
  <si>
    <t>Do you declare that the information is easily available on the website of the accommodation (if available) and on-site to the guests and staff, on environmentally preferable means of transport locally available to sightsee the city/village where the tourist accommodation is located?</t>
  </si>
  <si>
    <t>Do you declare that the information is easily available on the website of the accommodation (if available) and on-site to the guests and staff, on environmentally preferable means of transport locally available to arrive or leave the city/village where the tourist accommodation is located?</t>
  </si>
  <si>
    <t>TOURIST ACCOMMODATION – CONSUMPTION TABLES</t>
  </si>
  <si>
    <r>
      <t>1 m</t>
    </r>
    <r>
      <rPr>
        <b/>
        <vertAlign val="superscript"/>
        <sz val="8"/>
        <rFont val="Tahoma"/>
        <family val="2"/>
      </rPr>
      <t>3</t>
    </r>
    <r>
      <rPr>
        <b/>
        <sz val="8"/>
        <rFont val="Tahoma"/>
        <family val="2"/>
      </rPr>
      <t xml:space="preserve"> gas</t>
    </r>
  </si>
  <si>
    <r>
      <t>kWh/m</t>
    </r>
    <r>
      <rPr>
        <b/>
        <vertAlign val="superscript"/>
        <sz val="12"/>
        <rFont val="Tahoma"/>
        <family val="2"/>
      </rPr>
      <t>2</t>
    </r>
  </si>
  <si>
    <t>-</t>
  </si>
  <si>
    <t>Energy use</t>
  </si>
  <si>
    <r>
      <t>Total surface in m</t>
    </r>
    <r>
      <rPr>
        <b/>
        <vertAlign val="superscript"/>
        <sz val="12"/>
        <rFont val="Tahoma"/>
        <family val="2"/>
      </rPr>
      <t>2</t>
    </r>
    <r>
      <rPr>
        <b/>
        <sz val="12"/>
        <rFont val="Tahoma"/>
        <family val="2"/>
      </rPr>
      <t xml:space="preserve"> of indoor area</t>
    </r>
  </si>
  <si>
    <t>Energy use met by renewable energy generated on site</t>
  </si>
  <si>
    <t>Solar energy generated on site</t>
  </si>
  <si>
    <t>Aerothermal energy generated on site</t>
  </si>
  <si>
    <t>Geothermal energy generated on site</t>
  </si>
  <si>
    <t>Biomass energy generated on site</t>
  </si>
  <si>
    <t>Other energy types generated on site</t>
  </si>
  <si>
    <t>Total energy generated on site</t>
  </si>
  <si>
    <t>Percentage of energy use met by renewable energy generated on site</t>
  </si>
  <si>
    <t>%</t>
  </si>
  <si>
    <t>Guest-night</t>
  </si>
  <si>
    <t>Water consumption (including water used for irrigation and any other activiies related to water consumption)</t>
  </si>
  <si>
    <t>Total water consumption per guest-night</t>
  </si>
  <si>
    <t>Total electricity consumption per guest-night</t>
  </si>
  <si>
    <t>liters/guest-night</t>
  </si>
  <si>
    <t>kWh/guest-night</t>
  </si>
  <si>
    <t>Waste generation</t>
  </si>
  <si>
    <t>Waste generation per guest-night</t>
  </si>
  <si>
    <t xml:space="preserve">kg/guest-night </t>
  </si>
  <si>
    <t>Chemical products</t>
  </si>
  <si>
    <t>Consumption of chemical products for other purposes</t>
  </si>
  <si>
    <t>Consumption of chemical products for sanitising</t>
  </si>
  <si>
    <t>Consumption of chemical products for laundry</t>
  </si>
  <si>
    <t>Consumption of chemical products for dishwashing</t>
  </si>
  <si>
    <t>Consumption of chemical products for cleaning</t>
  </si>
  <si>
    <t>Total consumption of chemical products</t>
  </si>
  <si>
    <t>Total consumption of chemical substances per guest-night</t>
  </si>
  <si>
    <t xml:space="preserve">kg or litres/guest-night </t>
  </si>
  <si>
    <t>kg or litres</t>
  </si>
  <si>
    <t>ISO type I label products</t>
  </si>
  <si>
    <t>% of ISO type I label products</t>
  </si>
  <si>
    <t>Outsourced laundry and/or cleaning</t>
  </si>
  <si>
    <t>Water-based heater</t>
  </si>
  <si>
    <t>Air-based heat pump</t>
  </si>
  <si>
    <t>Electric hand driers</t>
  </si>
  <si>
    <t>Bathroom taps and showers</t>
  </si>
  <si>
    <t>Urinanls and toilets</t>
  </si>
  <si>
    <t>Paper products</t>
  </si>
  <si>
    <t>Bed-linen, towels and table clothes</t>
  </si>
  <si>
    <t xml:space="preserve">Computers and televisions </t>
  </si>
  <si>
    <t>Bed battresses</t>
  </si>
  <si>
    <t>Wooden furniture</t>
  </si>
  <si>
    <t>Vacuum cleaners</t>
  </si>
  <si>
    <t xml:space="preserve">Floor coverings </t>
  </si>
  <si>
    <t xml:space="preserve">Imaging equipment </t>
  </si>
  <si>
    <t xml:space="preserve">Detergents and toiletries </t>
  </si>
  <si>
    <t>De-icing</t>
  </si>
  <si>
    <t xml:space="preserve">Total products </t>
  </si>
  <si>
    <t>Total</t>
  </si>
  <si>
    <t xml:space="preserve">Do you declare that environmental communication and education notices on local biodiversity, landscape and nature conservation measures are provided to guests? </t>
  </si>
  <si>
    <r>
      <t xml:space="preserve">Range: </t>
    </r>
    <r>
      <rPr>
        <i/>
        <sz val="12"/>
        <rFont val="Tahoma"/>
        <family val="2"/>
      </rPr>
      <t>if a chain, how many elements of the same chain intend to apply?</t>
    </r>
  </si>
  <si>
    <r>
      <t xml:space="preserve">Characteristics:
</t>
    </r>
    <r>
      <rPr>
        <i/>
        <sz val="12"/>
        <rFont val="Tahoma"/>
        <family val="2"/>
      </rPr>
      <t>Please describe any special service or tourist activity which you provide in addition to the above</t>
    </r>
  </si>
  <si>
    <r>
      <t xml:space="preserve">Do you wish to claim a fee reduction for </t>
    </r>
    <r>
      <rPr>
        <b/>
        <sz val="12"/>
        <rFont val="Tahoma"/>
        <family val="2"/>
      </rPr>
      <t>EMAS registration</t>
    </r>
    <r>
      <rPr>
        <sz val="12"/>
        <rFont val="Tahoma"/>
        <family val="2"/>
      </rPr>
      <t xml:space="preserve"> or </t>
    </r>
    <r>
      <rPr>
        <b/>
        <sz val="12"/>
        <rFont val="Tahoma"/>
        <family val="2"/>
      </rPr>
      <t>EN ISO certification</t>
    </r>
    <r>
      <rPr>
        <sz val="12"/>
        <rFont val="Tahoma"/>
        <family val="2"/>
      </rPr>
      <t>?</t>
    </r>
    <r>
      <rPr>
        <b/>
        <sz val="12"/>
        <rFont val="Tahoma"/>
        <family val="2"/>
      </rPr>
      <t xml:space="preserve"> </t>
    </r>
  </si>
  <si>
    <t xml:space="preserve">TOURIST ACCOMMODATION </t>
  </si>
  <si>
    <r>
      <t>Type of accommodation (please select from the drop-down list):</t>
    </r>
    <r>
      <rPr>
        <b/>
        <sz val="11"/>
        <color indexed="8"/>
        <rFont val="Tahoma"/>
        <family val="2"/>
      </rPr>
      <t xml:space="preserve">
</t>
    </r>
    <r>
      <rPr>
        <b/>
        <sz val="12"/>
        <color indexed="8"/>
        <rFont val="Tahoma"/>
        <family val="2"/>
      </rPr>
      <t/>
    </r>
  </si>
  <si>
    <r>
      <t>Auxiliary services offered (please select from the following list):</t>
    </r>
    <r>
      <rPr>
        <b/>
        <sz val="11"/>
        <color indexed="8"/>
        <rFont val="Tahoma"/>
        <family val="2"/>
      </rPr>
      <t xml:space="preserve">
</t>
    </r>
    <r>
      <rPr>
        <b/>
        <sz val="12"/>
        <color indexed="8"/>
        <rFont val="Tahoma"/>
        <family val="2"/>
      </rPr>
      <t/>
    </r>
  </si>
  <si>
    <t>No</t>
  </si>
  <si>
    <t>Yes</t>
  </si>
  <si>
    <t>Do you declare that the tourist accommodation provides information and training to the staff (including subcontracted staff) to ensure the application of environmental measures and to raise awareness of environmentally responsible behaviour in accordance with the mandatory and the applicable optional criteria in this EU Ecolabel?</t>
  </si>
  <si>
    <t xml:space="preserve">Copies of the environmental information notices provided to the guests, stating where such information is situated in the tourist accommodation (if information is provided in written form). </t>
  </si>
  <si>
    <t xml:space="preserve">Copy of 1 or 2 pages of the maintenance register </t>
  </si>
  <si>
    <t>Except where required by law, do you declare that the tourist accommodation uses no single dose packages for non-perishable products for food services?</t>
  </si>
  <si>
    <t>Do you declare that the tourist accommodation manages the provision of perishable food to guests to minimise waste?</t>
  </si>
  <si>
    <r>
      <t xml:space="preserve">Brief description of the maintenance programme, including details of the persons or companies carrying out the maintenance 
</t>
    </r>
    <r>
      <rPr>
        <sz val="10"/>
        <rFont val="Arial"/>
        <family val="2"/>
      </rPr>
      <t/>
    </r>
  </si>
  <si>
    <t>Description of the collecting and monitoring procedures</t>
  </si>
  <si>
    <t xml:space="preserve">Documentation on the thermoregulatory systems or procedures followed to set the designated temperature ranges.
</t>
  </si>
  <si>
    <t xml:space="preserve">Documented procedure which outlines how both food and packaging waste are minimised
Any legislation requiring the use of single dose products
If applicable, documentation to demonstrate fulfilment of the conditions required for an exemption (e.g. take-back declaration from coffee capsules producer, organic and/or fair trade packaging label)
</t>
  </si>
  <si>
    <t xml:space="preserve">Relevant documentation explaining how the criterion is fulfilled
Any legislation or independent quality rating/certification scheme requiring the use of disposable toiletries items 
</t>
  </si>
  <si>
    <t xml:space="preserve">Indication of the different categories of waste accepted by the local authorities, and/or relevant contracts with recycling services
</t>
  </si>
  <si>
    <t xml:space="preserve">Documentary evidence such as pictures of the signs displayed inside the tourist accommodation
Indicate the number of guests’ rooms and shall indicate which of these are non-smoking
</t>
  </si>
  <si>
    <t xml:space="preserve">Copies of the information material available e.g. on websites, brochures, etc
</t>
  </si>
  <si>
    <t>&gt;2</t>
  </si>
  <si>
    <t>Detailed explanation of how the tourist accommodation fulfils this criterion, together with appropiate supporting documentation including text of the material distributed and the announcements of the entertainment offer, stating where such information is situated in the tourist accommodation</t>
  </si>
  <si>
    <r>
      <t xml:space="preserve">Do you declare that at least 50% of the household appliances and lighting meet the energy efficiency requirements described in criterion 31? </t>
    </r>
    <r>
      <rPr>
        <b/>
        <sz val="10"/>
        <rFont val="Tahoma"/>
        <family val="2"/>
      </rPr>
      <t>How many categories</t>
    </r>
    <r>
      <rPr>
        <sz val="10"/>
        <rFont val="Tahoma"/>
        <family val="2"/>
      </rPr>
      <t>? Please specify the household appliances in the “answers/note cell”</t>
    </r>
  </si>
  <si>
    <r>
      <t xml:space="preserve">Do you declare that at least 90% of the household appliances and lighting meet the energy efficiency requirements described in criterion 31? </t>
    </r>
    <r>
      <rPr>
        <b/>
        <sz val="10"/>
        <rFont val="Tahoma"/>
        <family val="2"/>
      </rPr>
      <t>How many categories</t>
    </r>
    <r>
      <rPr>
        <sz val="10"/>
        <rFont val="Tahoma"/>
        <family val="2"/>
      </rPr>
      <t>? Please specify the household appliances in the “answers/note cell”</t>
    </r>
  </si>
  <si>
    <t>Documentation on the heat recovery systems (e.g.a copy of the project of the heat recovery systems in place or a description from the technician).</t>
  </si>
  <si>
    <t>At least 20%</t>
  </si>
  <si>
    <t xml:space="preserve">Data on the energy consumed in heating swimming pool water and documentation showing the amount of energy used that comes from renewable energy sources. </t>
  </si>
  <si>
    <t xml:space="preserve">Relevant documentation, including an explanation on how the tourist accommodation fulfils the criterion </t>
  </si>
  <si>
    <t>Relevant documentation showing how the guest is informed.</t>
  </si>
  <si>
    <t>Relevant information on the automatic dosage systems used.</t>
  </si>
  <si>
    <t>≥4</t>
  </si>
  <si>
    <t>Not applicable</t>
  </si>
  <si>
    <t>≥2</t>
  </si>
  <si>
    <t>Appropriate supporting documentation (e.g. photographs for requirement)</t>
  </si>
  <si>
    <t xml:space="preserve">Details of the training programme, its content, and an indication of which staff have received what training and when. </t>
  </si>
  <si>
    <t>Indication of the nature of the energy sources used in the ANSWER column.</t>
  </si>
  <si>
    <t xml:space="preserve">Document explaining on which support the applicant intend to display the logo or sample of the label used
</t>
  </si>
  <si>
    <t xml:space="preserve">Does the tourist accommodation offer green areas, such as parks, woods and gardens which are open to guests? </t>
  </si>
  <si>
    <t xml:space="preserve">Total waste produced  </t>
  </si>
  <si>
    <r>
      <t>Total food waste</t>
    </r>
    <r>
      <rPr>
        <b/>
        <sz val="12"/>
        <rFont val="Calibri"/>
        <family val="2"/>
      </rPr>
      <t>ᶧ</t>
    </r>
  </si>
  <si>
    <t>ᶧ Applicable if food service is provided and local waste management facilities permit the separate collection of organic waste</t>
  </si>
  <si>
    <r>
      <t>Food waste generation per guest-night</t>
    </r>
    <r>
      <rPr>
        <b/>
        <sz val="12"/>
        <rFont val="Calibri"/>
        <family val="2"/>
      </rPr>
      <t>ᶧ</t>
    </r>
  </si>
  <si>
    <r>
      <t xml:space="preserve">Relevant documentation, including an explanation on how the tourist accommodation fulfils the criterion (e.g. use of flowmeter or small bucket and a watch) </t>
    </r>
    <r>
      <rPr>
        <b/>
        <sz val="10"/>
        <rFont val="Tahoma"/>
        <family val="2"/>
      </rPr>
      <t>OR</t>
    </r>
    <r>
      <rPr>
        <sz val="10"/>
        <rFont val="Tahoma"/>
        <family val="2"/>
      </rPr>
      <t xml:space="preserve"> the copy of the EU Ecolabel certificate or a copy of the label on the package showing that it was awarded in accordance with Commission Decision 2013/250/EU </t>
    </r>
    <r>
      <rPr>
        <b/>
        <sz val="10"/>
        <rFont val="Tahoma"/>
        <family val="2"/>
      </rPr>
      <t>OR</t>
    </r>
    <r>
      <rPr>
        <sz val="10"/>
        <rFont val="Tahoma"/>
        <family val="2"/>
      </rPr>
      <t xml:space="preserve"> copy of the ISO type I label certificate or a copy of the label on the package and indicate the ISO type I label requirements that are like the ones mentioned in the criterion.</t>
    </r>
  </si>
  <si>
    <r>
      <t xml:space="preserve">Detailed explanation of how the tourist accommodation fulfils this criterion together with appropriate supporting documentation (e.g. technical information of the installed toilets, details of the calculation of the effective flush (see User Manual for more information), etc..) </t>
    </r>
    <r>
      <rPr>
        <b/>
        <sz val="10"/>
        <rFont val="Tahoma"/>
        <family val="2"/>
      </rPr>
      <t>OR</t>
    </r>
    <r>
      <rPr>
        <sz val="10"/>
        <rFont val="Tahoma"/>
        <family val="2"/>
      </rPr>
      <t xml:space="preserve"> copy of the EU Ecolabel certificate or a copy of the label on the package showing that it was awarded in accordance with Commission Decision 2013/641/EU </t>
    </r>
    <r>
      <rPr>
        <b/>
        <sz val="10"/>
        <rFont val="Tahoma"/>
        <family val="2"/>
      </rPr>
      <t>OR</t>
    </r>
    <r>
      <rPr>
        <sz val="10"/>
        <rFont val="Tahoma"/>
        <family val="2"/>
      </rPr>
      <t xml:space="preserve"> a copy of the type I label certificate or a copy of the label on the package and indicate the ISO type I label requirements that are like the ones mentioned in the criterion. 
</t>
    </r>
  </si>
  <si>
    <t xml:space="preserve">Do you declare that at least 50% of the bathroom taps and shower have been awarded the EU Ecolabel in accordance with Decision 2013/250/EU or another ISO type I label? Please, specify on "answes note" </t>
  </si>
  <si>
    <t xml:space="preserve">Do you have existing hot-water boilers fired with liquid or gaseous fuels? </t>
  </si>
  <si>
    <t xml:space="preserve">Are the tourist accommodation smaller than 5 rooms? </t>
  </si>
  <si>
    <r>
      <t xml:space="preserve">Third party certified environmental label. </t>
    </r>
    <r>
      <rPr>
        <b/>
        <sz val="10"/>
        <rFont val="Tahoma"/>
        <family val="2"/>
      </rPr>
      <t>Information about different labels for electricity could be found in the Criterion 38 of the User Manual</t>
    </r>
  </si>
  <si>
    <r>
      <t>Data on energy consumed and documentation showing that at least 70% or 100% of this energy comes from renewable energy sources.</t>
    </r>
    <r>
      <rPr>
        <b/>
        <sz val="10"/>
        <color rgb="FFFF0000"/>
        <rFont val="Tahoma"/>
        <family val="2"/>
      </rPr>
      <t xml:space="preserve">  </t>
    </r>
    <r>
      <rPr>
        <b/>
        <sz val="10"/>
        <rFont val="Tahoma"/>
        <family val="2"/>
      </rPr>
      <t>Information on how to calculate % could be found in Criterion 40 of the User Manual</t>
    </r>
  </si>
  <si>
    <r>
      <t xml:space="preserve">A copy of the EU Ecolabel certificate or a copy of the label on the package showing that it was awarded in accordance with Decision 2013/250/EU 
</t>
    </r>
    <r>
      <rPr>
        <b/>
        <sz val="10"/>
        <rFont val="Tahoma"/>
        <family val="2"/>
      </rPr>
      <t>OR</t>
    </r>
    <r>
      <rPr>
        <sz val="10"/>
        <rFont val="Tahoma"/>
        <family val="2"/>
      </rPr>
      <t xml:space="preserve"> 
a copy of the ISO type I label certificate or a copy of the label on the package</t>
    </r>
  </si>
  <si>
    <r>
      <t xml:space="preserve">Copy of the EU Ecolabel certificate or a copy of the label on the package showing that it was awarded in accordance with Decision 2013/641/EU 
</t>
    </r>
    <r>
      <rPr>
        <b/>
        <sz val="10"/>
        <rFont val="Tahoma"/>
        <family val="2"/>
      </rPr>
      <t>OR</t>
    </r>
    <r>
      <rPr>
        <sz val="10"/>
        <rFont val="Tahoma"/>
        <family val="2"/>
      </rPr>
      <t xml:space="preserve"> 
a copy of the type I label certificate or a copy of the label on the package</t>
    </r>
  </si>
  <si>
    <r>
      <t xml:space="preserve">A detailed explanation of how the tourist accommodation fulfils this criterion, together with appropriate supporting documentation </t>
    </r>
    <r>
      <rPr>
        <b/>
        <sz val="10"/>
        <rFont val="Tahoma"/>
        <family val="2"/>
      </rPr>
      <t>(e.g. written procedure including end user contact details, receipts and records of goods previously used or donated, etc)</t>
    </r>
  </si>
  <si>
    <r>
      <t xml:space="preserve">Data and documentation indicating the quantities of such products owned and the quantities that have an eco-label 
</t>
    </r>
    <r>
      <rPr>
        <b/>
        <sz val="10"/>
        <rFont val="Tahoma"/>
        <family val="2"/>
      </rPr>
      <t>AND</t>
    </r>
    <r>
      <rPr>
        <sz val="10"/>
        <rFont val="Tahoma"/>
        <family val="2"/>
      </rPr>
      <t xml:space="preserve"> 
- a copy of the EU Ecolabel certificate or a copy of the label on the package showing that it was awarded in accordance with corresponding Commission Decision 
</t>
    </r>
    <r>
      <rPr>
        <b/>
        <sz val="10"/>
        <rFont val="Tahoma"/>
        <family val="2"/>
      </rPr>
      <t>OR</t>
    </r>
    <r>
      <rPr>
        <sz val="10"/>
        <rFont val="Tahoma"/>
        <family val="2"/>
      </rPr>
      <t xml:space="preserve"> 
- a copy of the type I label certificate or a copy of the label on the package.</t>
    </r>
  </si>
  <si>
    <r>
      <t xml:space="preserve">Data and documentation (including relevant invoices) indicating the quantities of such products used and the quantities that have an eco-label 
</t>
    </r>
    <r>
      <rPr>
        <b/>
        <sz val="10"/>
        <rFont val="Tahoma"/>
        <family val="2"/>
      </rPr>
      <t>AND</t>
    </r>
    <r>
      <rPr>
        <sz val="10"/>
        <rFont val="Tahoma"/>
        <family val="2"/>
      </rPr>
      <t xml:space="preserve"> 
- a copy of the EU Ecolabel certificate or a copy of the label on the package showing that it was awarded in accordance with corresponding Commission Decision 
</t>
    </r>
    <r>
      <rPr>
        <b/>
        <sz val="10"/>
        <rFont val="Tahoma"/>
        <family val="2"/>
      </rPr>
      <t>OR</t>
    </r>
    <r>
      <rPr>
        <sz val="10"/>
        <rFont val="Tahoma"/>
        <family val="2"/>
      </rPr>
      <t xml:space="preserve"> 
- a copy of the type I label certificate or a copy of the label on the package.</t>
    </r>
  </si>
  <si>
    <r>
      <t xml:space="preserve">A copy of the product certificate or a copy of the label on the package showing that it was awarded in accordance with Regulation (EC) No 834/2007 
</t>
    </r>
    <r>
      <rPr>
        <b/>
        <sz val="10"/>
        <rFont val="Tahoma"/>
        <family val="2"/>
      </rPr>
      <t>OR</t>
    </r>
    <r>
      <rPr>
        <sz val="10"/>
        <rFont val="Tahoma"/>
        <family val="2"/>
      </rPr>
      <t xml:space="preserve"> 
where a tourist accommodation is granted certification by some labelling shemes due to the use of only organic products, this information may be provided as evidence of compliance with this criterion. </t>
    </r>
  </si>
  <si>
    <r>
      <t xml:space="preserve">Detailed explanation of how the tourist accommodation fulfils this criterion, together with appropriate supporting documentation 
</t>
    </r>
    <r>
      <rPr>
        <b/>
        <sz val="10"/>
        <rFont val="Tahoma"/>
        <family val="2"/>
      </rPr>
      <t>AND/OR</t>
    </r>
    <r>
      <rPr>
        <sz val="10"/>
        <rFont val="Tahoma"/>
        <family val="2"/>
      </rPr>
      <t xml:space="preserve"> 
a copy of the product label certificate or a copy of the label on the package.</t>
    </r>
  </si>
  <si>
    <r>
      <t>Documentation on the district heating system and/or the cooling system by means of cogeneration.</t>
    </r>
    <r>
      <rPr>
        <b/>
        <sz val="10"/>
        <rFont val="Tahoma"/>
        <family val="2"/>
      </rPr>
      <t xml:space="preserve"> Information about efficient district heating or cooling and cooling systems could be found in the Criterion 6 of the User Manual.</t>
    </r>
  </si>
  <si>
    <r>
      <t>*To fill</t>
    </r>
    <r>
      <rPr>
        <b/>
        <sz val="12"/>
        <color indexed="10"/>
        <rFont val="Tahoma"/>
        <family val="2"/>
      </rPr>
      <t xml:space="preserve"> in case of monthly data is not available.</t>
    </r>
  </si>
  <si>
    <t>Campsite services</t>
  </si>
  <si>
    <t>WELNESS CENTER SHOULD BE 5 POINTS/"YES" OPTION IS TWICE INTRODUCED</t>
  </si>
  <si>
    <t>I am concurrently applying for both the EU Ecolabel and another existing eco-label.</t>
  </si>
  <si>
    <t>Do you declare that coments and feedback from guests collected by criterion 3 qustionare are considered in the internal evaluation and action program?</t>
  </si>
  <si>
    <t>Do you declare that the tourist accommodationhas set the basis of an Environmental Management System?</t>
  </si>
  <si>
    <t>Short summary of the data collected for the consumption parameters together with the internal evaluation report mentioned in criterion 1. Consumption tables in the last excel sheet of this verification form cuold be used as templates.</t>
  </si>
  <si>
    <t xml:space="preserve">Description of the procedure for evaluating and taking into account inputs from guests. </t>
  </si>
  <si>
    <t>Do you declare that the  installed HVAC systems during the EU Ecolabel licence are equiped with an automatic switch off?</t>
  </si>
  <si>
    <r>
      <t xml:space="preserve">Do you declare that toilets installed within the duration of the EU Ecolabel licence have an effective flush </t>
    </r>
    <r>
      <rPr>
        <sz val="10"/>
        <rFont val="Calibri"/>
        <family val="2"/>
      </rPr>
      <t>≤4</t>
    </r>
    <r>
      <rPr>
        <sz val="10"/>
        <rFont val="Tahoma"/>
        <family val="2"/>
      </rPr>
      <t xml:space="preserve">,5 litres? </t>
    </r>
  </si>
  <si>
    <t xml:space="preserve">Relevant documentation on the frequency established by the tourist accommodation, or by the third party certification or by law or national regulations (e.g written information given to gyests informing on the provision of clean towel/bedclothes)
</t>
  </si>
  <si>
    <r>
      <t>Detailed explanation of how the tourist accommodation fulfils this criterion together with appropriate supporting documentation</t>
    </r>
    <r>
      <rPr>
        <b/>
        <sz val="10"/>
        <rFont val="Tahoma"/>
        <family val="2"/>
      </rPr>
      <t xml:space="preserve"> </t>
    </r>
    <r>
      <rPr>
        <sz val="10"/>
        <rFont val="Tahoma"/>
        <family val="2"/>
      </rPr>
      <t>(For example: toilet room photographs…)</t>
    </r>
  </si>
  <si>
    <t xml:space="preserve">Do you declare that the tourist accommodation offer special offers or agreements with transport agencies? (e.g. pick up service, staff collective bus, electric cars, etc.) </t>
  </si>
  <si>
    <r>
      <t xml:space="preserve">Do you declare that </t>
    </r>
    <r>
      <rPr>
        <b/>
        <sz val="10"/>
        <rFont val="Tahoma"/>
        <family val="2"/>
      </rPr>
      <t>at least two</t>
    </r>
    <r>
      <rPr>
        <sz val="10"/>
        <rFont val="Tahoma"/>
        <family val="2"/>
      </rPr>
      <t xml:space="preserve"> of the </t>
    </r>
    <r>
      <rPr>
        <b/>
        <sz val="10"/>
        <rFont val="Tahoma"/>
        <family val="2"/>
      </rPr>
      <t>main suppliers</t>
    </r>
    <r>
      <rPr>
        <sz val="10"/>
        <rFont val="Tahoma"/>
        <family val="2"/>
      </rPr>
      <t xml:space="preserve"> or service providers of the tourist accommodation </t>
    </r>
    <r>
      <rPr>
        <b/>
        <sz val="10"/>
        <rFont val="Tahoma"/>
        <family val="2"/>
      </rPr>
      <t>are local</t>
    </r>
    <r>
      <rPr>
        <sz val="10"/>
        <rFont val="Tahoma"/>
        <family val="2"/>
      </rPr>
      <t xml:space="preserve"> and </t>
    </r>
    <r>
      <rPr>
        <b/>
        <sz val="10"/>
        <rFont val="Tahoma"/>
        <family val="2"/>
      </rPr>
      <t>registered with EMAS</t>
    </r>
    <r>
      <rPr>
        <sz val="10"/>
        <rFont val="Tahoma"/>
        <family val="2"/>
      </rPr>
      <t xml:space="preserve"> ?</t>
    </r>
  </si>
  <si>
    <r>
      <t xml:space="preserve">Do you declare that </t>
    </r>
    <r>
      <rPr>
        <b/>
        <sz val="10"/>
        <rFont val="Tahoma"/>
        <family val="2"/>
      </rPr>
      <t>at least two</t>
    </r>
    <r>
      <rPr>
        <sz val="10"/>
        <rFont val="Tahoma"/>
        <family val="2"/>
      </rPr>
      <t xml:space="preserve"> of the </t>
    </r>
    <r>
      <rPr>
        <b/>
        <sz val="10"/>
        <rFont val="Tahoma"/>
        <family val="2"/>
      </rPr>
      <t>main suppliers</t>
    </r>
    <r>
      <rPr>
        <sz val="10"/>
        <rFont val="Tahoma"/>
        <family val="2"/>
      </rPr>
      <t xml:space="preserve"> or service providers of the  tourist accommodation </t>
    </r>
    <r>
      <rPr>
        <b/>
        <sz val="10"/>
        <rFont val="Tahoma"/>
        <family val="2"/>
      </rPr>
      <t xml:space="preserve">are local </t>
    </r>
    <r>
      <rPr>
        <sz val="10"/>
        <rFont val="Tahoma"/>
        <family val="2"/>
      </rPr>
      <t xml:space="preserve">and </t>
    </r>
    <r>
      <rPr>
        <b/>
        <sz val="10"/>
        <rFont val="Tahoma"/>
        <family val="2"/>
      </rPr>
      <t>certified</t>
    </r>
    <r>
      <rPr>
        <sz val="10"/>
        <rFont val="Tahoma"/>
        <family val="2"/>
      </rPr>
      <t xml:space="preserve"> according to </t>
    </r>
    <r>
      <rPr>
        <b/>
        <sz val="10"/>
        <rFont val="Tahoma"/>
        <family val="2"/>
      </rPr>
      <t>ISO 14001</t>
    </r>
    <r>
      <rPr>
        <sz val="10"/>
        <rFont val="Tahoma"/>
        <family val="2"/>
      </rPr>
      <t>?</t>
    </r>
  </si>
  <si>
    <r>
      <t xml:space="preserve">Do you declare that </t>
    </r>
    <r>
      <rPr>
        <b/>
        <sz val="10"/>
        <rFont val="Tahoma"/>
        <family val="2"/>
      </rPr>
      <t>at least two</t>
    </r>
    <r>
      <rPr>
        <sz val="10"/>
        <rFont val="Tahoma"/>
        <family val="2"/>
      </rPr>
      <t xml:space="preserve"> of the </t>
    </r>
    <r>
      <rPr>
        <b/>
        <sz val="10"/>
        <rFont val="Tahoma"/>
        <family val="2"/>
      </rPr>
      <t>main suppliers</t>
    </r>
    <r>
      <rPr>
        <sz val="10"/>
        <rFont val="Tahoma"/>
        <family val="2"/>
      </rPr>
      <t xml:space="preserve"> or service providers of the  tourist accommodation </t>
    </r>
    <r>
      <rPr>
        <b/>
        <sz val="10"/>
        <rFont val="Tahoma"/>
        <family val="2"/>
      </rPr>
      <t xml:space="preserve">are local </t>
    </r>
    <r>
      <rPr>
        <sz val="10"/>
        <rFont val="Tahoma"/>
        <family val="2"/>
      </rPr>
      <t xml:space="preserve">and </t>
    </r>
    <r>
      <rPr>
        <b/>
        <sz val="10"/>
        <rFont val="Tahoma"/>
        <family val="2"/>
      </rPr>
      <t>certified</t>
    </r>
    <r>
      <rPr>
        <sz val="10"/>
        <rFont val="Tahoma"/>
        <family val="2"/>
      </rPr>
      <t xml:space="preserve"> according to </t>
    </r>
    <r>
      <rPr>
        <b/>
        <sz val="10"/>
        <rFont val="Tahoma"/>
        <family val="2"/>
      </rPr>
      <t>ISO 50001</t>
    </r>
    <r>
      <rPr>
        <sz val="10"/>
        <rFont val="Tahoma"/>
        <family val="2"/>
      </rPr>
      <t>?</t>
    </r>
  </si>
  <si>
    <r>
      <t>How many</t>
    </r>
    <r>
      <rPr>
        <sz val="10"/>
        <rFont val="Tahoma"/>
        <family val="2"/>
      </rPr>
      <t xml:space="preserve"> types of outsorced laundry or cleaning is carried out by a provider awarded with ISO type I ecolabel? </t>
    </r>
  </si>
  <si>
    <r>
      <t xml:space="preserve">Technical specifications from the manufacturer or the professional technicians responsible for installation, sale or maintenance of the water heater appliance indicating how the required efficiency required under criterion 6 (a)
</t>
    </r>
    <r>
      <rPr>
        <b/>
        <sz val="10"/>
        <rFont val="Tahoma"/>
        <family val="2"/>
      </rPr>
      <t>OR</t>
    </r>
    <r>
      <rPr>
        <sz val="10"/>
        <rFont val="Tahoma"/>
        <family val="2"/>
      </rPr>
      <t xml:space="preserve"> 
a copy of the EU Ecolabel certificate or a copy of the label on the package showing that it was awarded in accordance with Decision 2014/314/EU </t>
    </r>
    <r>
      <rPr>
        <b/>
        <sz val="10"/>
        <rFont val="Tahoma"/>
        <family val="2"/>
      </rPr>
      <t>OR</t>
    </r>
    <r>
      <rPr>
        <sz val="10"/>
        <rFont val="Tahoma"/>
        <family val="2"/>
      </rPr>
      <t xml:space="preserve"> other ISO type I label certificate indicating the requirements listed under 6 (a). </t>
    </r>
    <r>
      <rPr>
        <b/>
        <sz val="10"/>
        <rFont val="Tahoma"/>
        <family val="2"/>
      </rPr>
      <t/>
    </r>
  </si>
  <si>
    <t>Do you declare that the tourist accommodation has a local space heating appliance having at least the energy Class A as defined in Regulation (EU) 2015/1186)?</t>
  </si>
  <si>
    <r>
      <t xml:space="preserve">Technical specifications from the manufacturer or the professional technicians responsible for installation, sale or maintenance of the space heater appliance indicating the energy Class A as defined in Regulation (EU) 2015/1186), </t>
    </r>
    <r>
      <rPr>
        <b/>
        <sz val="10"/>
        <rFont val="Tahoma"/>
        <family val="2"/>
      </rPr>
      <t>OR</t>
    </r>
    <r>
      <rPr>
        <sz val="10"/>
        <rFont val="Tahoma"/>
        <family val="2"/>
      </rPr>
      <t xml:space="preserve">  a copy of the ISO type I label certificate indicating the ISO type I label requirements addressing the energy Class.
</t>
    </r>
  </si>
  <si>
    <r>
      <t xml:space="preserve">Technical specifications from the manufacturer or the professional technicians responsible for installation, sale or maintenance of thewater heating heaters appliance indicating how the required efficiency required under criterion 6 (c), </t>
    </r>
    <r>
      <rPr>
        <b/>
        <sz val="10"/>
        <rFont val="Tahoma"/>
        <family val="2"/>
      </rPr>
      <t>OR</t>
    </r>
    <r>
      <rPr>
        <sz val="10"/>
        <rFont val="Tahoma"/>
        <family val="2"/>
      </rPr>
      <t xml:space="preserve"> ISO type I label certificate indicating the requirements listed under 6 (c).</t>
    </r>
  </si>
  <si>
    <r>
      <t xml:space="preserve">Technical specifications from the manufacturer or the professional technicians responsible for installation, sale or maintenance indicating how the required efficiency is met 
</t>
    </r>
    <r>
      <rPr>
        <b/>
        <sz val="10"/>
        <rFont val="Tahoma"/>
        <family val="2"/>
      </rPr>
      <t xml:space="preserve">OR 
</t>
    </r>
    <r>
      <rPr>
        <sz val="10"/>
        <rFont val="Tahoma"/>
        <family val="2"/>
      </rPr>
      <t xml:space="preserve">a copy of the EU Ecolabel certificate or a copy of the label on the package showing that it was awarded in accordance with Decision 2007/742/EC
</t>
    </r>
    <r>
      <rPr>
        <b/>
        <sz val="10"/>
        <rFont val="Tahoma"/>
        <family val="2"/>
      </rPr>
      <t xml:space="preserve">OR 
</t>
    </r>
    <r>
      <rPr>
        <sz val="10"/>
        <rFont val="Tahoma"/>
        <family val="2"/>
      </rPr>
      <t>a copy of other ISO type I label certificate or a copy of the label on the package.</t>
    </r>
  </si>
  <si>
    <t xml:space="preserve">Relevant documentation on the thermoregulatory systems or procedures followed to set the designated temperature ranges or windows pictures. </t>
  </si>
  <si>
    <t>An expert declaration shall be provided in case that window insulation equivalent to multiple glazing is used.</t>
  </si>
  <si>
    <r>
      <t xml:space="preserve">Technical specifications from the manufacturer or the professional technicians responsible for installation, sale or maintenance of the space heaters appliances indicating how the required efficiency is met 
</t>
    </r>
    <r>
      <rPr>
        <b/>
        <sz val="10"/>
        <rFont val="Tahoma"/>
        <family val="2"/>
      </rPr>
      <t>OR</t>
    </r>
    <r>
      <rPr>
        <sz val="10"/>
        <rFont val="Tahoma"/>
        <family val="2"/>
      </rPr>
      <t xml:space="preserve"> 
a copy of the EU Ecolabel certificate or a copy of the label on the package showing that it was awarded in accordance with Decision 2014/314/EU 
</t>
    </r>
    <r>
      <rPr>
        <b/>
        <sz val="10"/>
        <rFont val="Tahoma"/>
        <family val="2"/>
      </rPr>
      <t>OR</t>
    </r>
    <r>
      <rPr>
        <sz val="10"/>
        <rFont val="Tahoma"/>
        <family val="2"/>
      </rPr>
      <t xml:space="preserve"> 
a copy of the type I label certificate a copy of the label on the package and indicate the ISO type I label requirements that match with the mentioned requirements. </t>
    </r>
  </si>
  <si>
    <t>Declaration from (or the contract with) the electricity supplier(s) indicating the nature of the renewable energy source(s) and the percentage supplied from RES</t>
  </si>
  <si>
    <r>
      <rPr>
        <b/>
        <sz val="10"/>
        <rFont val="Tahoma"/>
        <family val="2"/>
      </rPr>
      <t>If previous question is POSITIVE</t>
    </r>
    <r>
      <rPr>
        <sz val="10"/>
        <rFont val="Tahoma"/>
        <family val="2"/>
      </rPr>
      <t xml:space="preserve">: Is the procured 100%from renewable energy soruces electricity (trough an individual tariff additionaly), </t>
    </r>
    <r>
      <rPr>
        <b/>
        <sz val="10"/>
        <rFont val="Tahoma"/>
        <family val="2"/>
      </rPr>
      <t>additionaly certified with  an environmental electricity label</t>
    </r>
    <r>
      <rPr>
        <sz val="10"/>
        <rFont val="Tahoma"/>
        <family val="2"/>
      </rPr>
      <t xml:space="preserve">? </t>
    </r>
  </si>
  <si>
    <r>
      <t xml:space="preserve">Does the tourist accommodation contract 100% of the electricity from renewable energy soruces trough a </t>
    </r>
    <r>
      <rPr>
        <b/>
        <sz val="10"/>
        <rFont val="Tahoma"/>
        <family val="2"/>
      </rPr>
      <t xml:space="preserve">separarated (unbundled) purchase of GOs </t>
    </r>
    <r>
      <rPr>
        <sz val="10"/>
        <rFont val="Tahoma"/>
        <family val="2"/>
      </rPr>
      <t xml:space="preserve">and additionaly </t>
    </r>
    <r>
      <rPr>
        <b/>
        <sz val="10"/>
        <rFont val="Tahoma"/>
        <family val="2"/>
      </rPr>
      <t>certified with  an environmental electricity label</t>
    </r>
    <r>
      <rPr>
        <sz val="10"/>
        <rFont val="Tahoma"/>
        <family val="2"/>
      </rPr>
      <t>?</t>
    </r>
  </si>
  <si>
    <r>
      <t xml:space="preserve">Electricity contract of the regular supplier (providing the national mix below 50% from RES), Contract of the GOs supplier, Declarations from the guarantees of origin supplier showing compliance with conditions mentioned in criterion 12.a), estimation of the percentage of the total electricity consumption covered by the GOs. National mix provided by the regular seller can be accounted for the minimum required. In total, the national mix provided by the regular seller plus the percentage covered by separate GOs should be the 100% of the total electricity consumption </t>
    </r>
    <r>
      <rPr>
        <b/>
        <sz val="10"/>
        <rFont val="Tahoma"/>
        <family val="2"/>
      </rPr>
      <t xml:space="preserve">AND </t>
    </r>
    <r>
      <rPr>
        <sz val="10"/>
        <rFont val="Tahoma"/>
        <family val="2"/>
      </rPr>
      <t>third party certified environmental label. Information about different labels for electricity could be found in the Criterion 38 of the User Manual</t>
    </r>
  </si>
  <si>
    <r>
      <t>Documentation on the renewable power system and data on its actual output. In case local biomass is used, applicant shall provide evidence of the local availability of biomass (e.g. biomass supplier contract). In addition, where a hydroelectric system is used: valid permit/authorisation/concession in line with applicable national laws and regulations.</t>
    </r>
    <r>
      <rPr>
        <b/>
        <sz val="10"/>
        <color rgb="FFFF0000"/>
        <rFont val="Tahoma"/>
        <family val="2"/>
      </rPr>
      <t xml:space="preserve"> </t>
    </r>
  </si>
  <si>
    <r>
      <t>What is the percentage of</t>
    </r>
    <r>
      <rPr>
        <b/>
        <sz val="10"/>
        <rFont val="Tahoma"/>
        <family val="2"/>
      </rPr>
      <t xml:space="preserve"> energy </t>
    </r>
    <r>
      <rPr>
        <sz val="10"/>
        <rFont val="Tahoma"/>
        <family val="2"/>
      </rPr>
      <t xml:space="preserve">coming  from </t>
    </r>
    <r>
      <rPr>
        <b/>
        <sz val="10"/>
        <rFont val="Tahoma"/>
        <family val="2"/>
      </rPr>
      <t>renewable energy sources</t>
    </r>
    <r>
      <rPr>
        <sz val="10"/>
        <rFont val="Tahoma"/>
        <family val="2"/>
      </rPr>
      <t xml:space="preserve"> that the tourist accommodation use </t>
    </r>
    <r>
      <rPr>
        <b/>
        <sz val="10"/>
        <rFont val="Tahoma"/>
        <family val="2"/>
      </rPr>
      <t>to heat swimming pool water</t>
    </r>
    <r>
      <rPr>
        <sz val="10"/>
        <rFont val="Tahoma"/>
        <family val="2"/>
      </rPr>
      <t>?</t>
    </r>
  </si>
  <si>
    <t>Detailed explanation of how the tourist accommodation fulfils this criterion, together with appropriate supporting documentation.(e.g pictures)</t>
  </si>
  <si>
    <r>
      <t xml:space="preserve">Do you declare that the </t>
    </r>
    <r>
      <rPr>
        <b/>
        <sz val="10"/>
        <rFont val="Tahoma"/>
        <family val="2"/>
      </rPr>
      <t>household</t>
    </r>
    <r>
      <rPr>
        <sz val="10"/>
        <rFont val="Tahoma"/>
        <family val="2"/>
      </rPr>
      <t xml:space="preserve"> washing machines used within the tourist accommodation have a water consumption lower or equal to the threshold as defined in criterion 45 a)?</t>
    </r>
  </si>
  <si>
    <r>
      <t>Do you declare that</t>
    </r>
    <r>
      <rPr>
        <b/>
        <sz val="10"/>
        <rFont val="Tahoma"/>
        <family val="2"/>
      </rPr>
      <t xml:space="preserve"> heated swimming pools and outside whirlpools </t>
    </r>
    <r>
      <rPr>
        <sz val="10"/>
        <rFont val="Tahoma"/>
        <family val="2"/>
      </rPr>
      <t>are</t>
    </r>
    <r>
      <rPr>
        <b/>
        <sz val="10"/>
        <rFont val="Tahoma"/>
        <family val="2"/>
      </rPr>
      <t xml:space="preserve"> covered at night</t>
    </r>
    <r>
      <rPr>
        <sz val="10"/>
        <rFont val="Tahoma"/>
        <family val="2"/>
      </rPr>
      <t xml:space="preserve">? </t>
    </r>
    <r>
      <rPr>
        <b/>
        <sz val="10"/>
        <rFont val="Tahoma"/>
        <family val="2"/>
      </rPr>
      <t>AND/OR</t>
    </r>
    <r>
      <rPr>
        <sz val="10"/>
        <rFont val="Tahoma"/>
        <family val="2"/>
      </rPr>
      <t xml:space="preserve"> do you declare that </t>
    </r>
    <r>
      <rPr>
        <b/>
        <sz val="10"/>
        <rFont val="Tahoma"/>
        <family val="2"/>
      </rPr>
      <t>non-heated filled</t>
    </r>
    <r>
      <rPr>
        <sz val="10"/>
        <rFont val="Tahoma"/>
        <family val="2"/>
      </rPr>
      <t xml:space="preserve"> swimming pool and </t>
    </r>
    <r>
      <rPr>
        <b/>
        <sz val="10"/>
        <rFont val="Tahoma"/>
        <family val="2"/>
      </rPr>
      <t>outside whirlpoo</t>
    </r>
    <r>
      <rPr>
        <sz val="10"/>
        <rFont val="Tahoma"/>
        <family val="2"/>
      </rPr>
      <t xml:space="preserve">l that are </t>
    </r>
    <r>
      <rPr>
        <b/>
        <sz val="10"/>
        <rFont val="Tahoma"/>
        <family val="2"/>
      </rPr>
      <t>not used for more than a day are covered</t>
    </r>
    <r>
      <rPr>
        <sz val="10"/>
        <rFont val="Tahoma"/>
        <family val="2"/>
      </rPr>
      <t>?</t>
    </r>
  </si>
  <si>
    <r>
      <t xml:space="preserve">Do you declare that </t>
    </r>
    <r>
      <rPr>
        <b/>
        <sz val="10"/>
        <rFont val="Tahoma"/>
        <family val="2"/>
      </rPr>
      <t>any vegetation of outdoor areas</t>
    </r>
    <r>
      <rPr>
        <sz val="10"/>
        <rFont val="Tahoma"/>
        <family val="2"/>
      </rPr>
      <t xml:space="preserve"> consists in native and/or non-invasive alien species? </t>
    </r>
    <r>
      <rPr>
        <b/>
        <sz val="10"/>
        <rFont val="Tahoma"/>
        <family val="2"/>
      </rPr>
      <t>Applicants shall ensure that the vegetation consists in native and/or non-invasive alien specie during the validity period of the EU Ecolabel.</t>
    </r>
    <r>
      <rPr>
        <sz val="10"/>
        <rFont val="Tahoma"/>
        <family val="2"/>
      </rPr>
      <t xml:space="preserve">
</t>
    </r>
  </si>
  <si>
    <t>≥70%</t>
  </si>
  <si>
    <r>
      <t xml:space="preserve">Do you declare that the tourist accommodation </t>
    </r>
    <r>
      <rPr>
        <b/>
        <sz val="10"/>
        <rFont val="Tahoma"/>
        <family val="2"/>
      </rPr>
      <t xml:space="preserve">separates at least one of the relevant organic waste categories </t>
    </r>
    <r>
      <rPr>
        <sz val="10"/>
        <rFont val="Tahoma"/>
        <family val="2"/>
      </rPr>
      <t xml:space="preserve">and ensures that it is composted or used for biogas production according to local authority guidelines? Specify how many. </t>
    </r>
  </si>
  <si>
    <t>Two or more social actions</t>
  </si>
  <si>
    <t>At least 4</t>
  </si>
  <si>
    <t>Yes (please provide proof of status)</t>
  </si>
  <si>
    <t>D. Pre-requisites (legal requirements)</t>
  </si>
  <si>
    <r>
      <t xml:space="preserve">Do you </t>
    </r>
    <r>
      <rPr>
        <b/>
        <sz val="12"/>
        <rFont val="Tahoma"/>
        <family val="2"/>
      </rPr>
      <t>declare</t>
    </r>
    <r>
      <rPr>
        <sz val="12"/>
        <rFont val="Tahoma"/>
        <family val="2"/>
      </rPr>
      <t xml:space="preserve"> that:
1. the physical structure of the tourist accommodation respects Union, national and local laws and regulations regarding energy efficiency and thermal insulation, water sources, water treatment and waste water disposal (including chemical toilets), waste collection and disposal, maintenance and servicing of equipment, safety and health dispositions and any relevant laws or regulations of the area related to landscape and biodiversity conservation?</t>
    </r>
  </si>
  <si>
    <t>Do you declare that:
2. the enterprise is operational and registered, as required by national or local laws and its staff are legally employed and insured?</t>
  </si>
  <si>
    <t>To assess and verify: independent verification or documentary evidence without prejudice of data protection national law (e.g. construction license/authorization, declarations of professional technicians explaining how national legislation and local regulations related to the above mentioned aspects of the building are met, copy of a written social policy, copies of contracts, statements of employee's registration in the national insurance system, official documentation/register recording the names and number of employees by the local Government’s Employment Inspectorate or Agent) and moreover direct random staff interview could be done during on-site visit.
For the requisit 2, staff shall have a national legal written contract, shall be paid at least the national or regional minimum wage set by collective agreements (in the absence of collective agreements, the staff shall be paid at least the legal national or regional minimum wage), and shall have working hours complying with the national law.</t>
  </si>
  <si>
    <t>See Criterion 3 for more information</t>
  </si>
  <si>
    <t>More often than annual (please especify how often)</t>
  </si>
  <si>
    <t>Four or more environmental actions</t>
  </si>
  <si>
    <t>Do you declare that swimming pools and outside whirlpools have an automatic system which optimises chlorine consumption through optimised dosing or use supplementary disinfection methods such as ozonation and UV treatment?</t>
  </si>
  <si>
    <t>Do you declare that swimming pools and outside whirlpools are of the natural type that incorporates natural plant-based filtration systems?</t>
  </si>
  <si>
    <t>Yes (for all purposed mentioned)</t>
  </si>
  <si>
    <t>Do you declare that the temperature in every guest room can be regulated by guests, within the following range: the room temperature, in cooling mode is ≥ 22ºC during summer; and in heating mode ≤22ºC during winter?</t>
  </si>
  <si>
    <t>Not applicable (Please specify the reason)</t>
  </si>
  <si>
    <r>
      <rPr>
        <b/>
        <sz val="10"/>
        <rFont val="Tahoma"/>
        <family val="2"/>
      </rPr>
      <t>In case of installation of automatic systems within the duration of the Eco-label award at construction or renovation of all new and/or renovated rental accommodations/guests rooms</t>
    </r>
    <r>
      <rPr>
        <sz val="10"/>
        <rFont val="Tahoma"/>
        <family val="2"/>
      </rPr>
      <t>, do you declare that automatic systems which turn the lighting of when guests leave the room will be installed?</t>
    </r>
  </si>
  <si>
    <t>Is this the first application for the EU Ecolabel for the tourist accommodation?</t>
  </si>
  <si>
    <t>In case of installation of local space heating appliances within the contract period, do you declare comply with the minimum seasonal space heating energy efficiency set out in Commission Regulation (EU) 2015/1185  or in Commission Regulation (EU) 2015/1188)?</t>
  </si>
  <si>
    <r>
      <rPr>
        <b/>
        <sz val="10"/>
        <rFont val="Tahoma"/>
        <family val="2"/>
      </rPr>
      <t>For license renewal:</t>
    </r>
    <r>
      <rPr>
        <sz val="10"/>
        <rFont val="Tahoma"/>
        <family val="2"/>
      </rPr>
      <t xml:space="preserve"> In case of installation of water-based space heating appliances within the contract period, do you declare...?
They are a high effieciency cogeneration unit as defined by Directive 2012/27/EU</t>
    </r>
    <r>
      <rPr>
        <b/>
        <sz val="10"/>
        <rFont val="Tahoma"/>
        <family val="2"/>
      </rPr>
      <t xml:space="preserve"> OR</t>
    </r>
    <r>
      <rPr>
        <sz val="10"/>
        <rFont val="Tahoma"/>
        <family val="2"/>
      </rPr>
      <t xml:space="preserve">
They comply with a</t>
    </r>
    <r>
      <rPr>
        <b/>
        <sz val="10"/>
        <rFont val="Tahoma"/>
        <family val="2"/>
      </rPr>
      <t xml:space="preserve"> seasonal space heating energy efficiency</t>
    </r>
    <r>
      <rPr>
        <sz val="10"/>
        <rFont val="Tahoma"/>
        <family val="2"/>
      </rPr>
      <t xml:space="preserve"> according the following values:
- Space heaters not heat pump or biomass boilers: energy efficiency ≥ 98%.
- Biomass boilers: energy efficiency ≥ 79%.
- Heat pumps (depending the GWP of the refrigerants): energy efficiency ≥107% (GWP: 0 – 500), ≥110% (GWP: 500 – 1000), ≥120% (GWP: 1000 – 2000), ≥ 130% (GWP:&gt; 2000). For GWP: </t>
    </r>
    <r>
      <rPr>
        <sz val="10"/>
        <rFont val="Calibri"/>
        <family val="2"/>
      </rPr>
      <t>≥</t>
    </r>
    <r>
      <rPr>
        <sz val="10"/>
        <rFont val="Tahoma"/>
        <family val="2"/>
      </rPr>
      <t xml:space="preserve">2000 the efficiency indicator is 150 g CO2-equivalent/kWh heating output. 
</t>
    </r>
  </si>
  <si>
    <r>
      <t xml:space="preserve">In case of installation of water heting appliances, do you declare comply with the following relevant energy efficiency...?
- All water heaters with a declared load profile ≤ S: Energy Class A As defined in Annex II to Commission Delegated Regulation (EU) No 812/2013
- All water heaters except heat pump water heaters, with a declared load profile &gt; S and ≤ XXL Energy Class A: As defined in Annex II to Commission Delegated Regulation (EU) No 812/2013
- Heat pump water heaters with a declared load profile &gt; S and </t>
    </r>
    <r>
      <rPr>
        <sz val="10"/>
        <rFont val="Calibri"/>
        <family val="2"/>
      </rPr>
      <t>≤</t>
    </r>
    <r>
      <rPr>
        <sz val="10"/>
        <rFont val="Tahoma"/>
        <family val="2"/>
      </rPr>
      <t xml:space="preserve"> XXL Energy Class A+: As defined in Annex II to Commission Delegated Regulation (EU) No 812/2013
- All water heaters with a declared load profile &gt; XXL (3XL and 4XL) Water heating energy efficiency </t>
    </r>
    <r>
      <rPr>
        <sz val="10"/>
        <rFont val="Calibri"/>
        <family val="2"/>
      </rPr>
      <t>≥</t>
    </r>
    <r>
      <rPr>
        <sz val="10"/>
        <rFont val="Tahoma"/>
        <family val="2"/>
      </rPr>
      <t xml:space="preserve"> 131%: As defined in Annex VI to Commission Regulation (EU) No 814/2013
</t>
    </r>
  </si>
  <si>
    <r>
      <t xml:space="preserve">Technical specifications from the manufacturer or the professional technicians responsible for installation, sale or maintenance of the space and water heaters appliances indicating how the required efficiency is met </t>
    </r>
    <r>
      <rPr>
        <b/>
        <sz val="10"/>
        <rFont val="Tahoma"/>
        <family val="2"/>
      </rPr>
      <t>OR</t>
    </r>
    <r>
      <rPr>
        <sz val="10"/>
        <rFont val="Tahoma"/>
        <family val="2"/>
      </rPr>
      <t xml:space="preserve"> copy of the type I label certificate or a copy of the label on the package and indicate the ISO type I label requirements listed in point (d) </t>
    </r>
  </si>
  <si>
    <r>
      <t xml:space="preserve">Technical specifications from the manufacturer or the professional technicians responsible for installation, sale or maintenance of the space and water heaters appliances indicating how the required efficiency is met </t>
    </r>
    <r>
      <rPr>
        <b/>
        <sz val="10"/>
        <rFont val="Tahoma"/>
        <family val="2"/>
      </rPr>
      <t>OR</t>
    </r>
    <r>
      <rPr>
        <sz val="10"/>
        <rFont val="Tahoma"/>
        <family val="2"/>
      </rPr>
      <t xml:space="preserve"> copy of the type I label certificate or a copy of the label on the package and indicate the ISO type I label requirements listed in point (e) </t>
    </r>
  </si>
  <si>
    <r>
      <t xml:space="preserve">Technical specifications indicating how the required efficiency is met. The technical specifications shall come from the manufacturer or the professional technicians responsible for installation, sale or maintenance of the space and water heaters appliances </t>
    </r>
    <r>
      <rPr>
        <b/>
        <sz val="10"/>
        <rFont val="Tahoma"/>
        <family val="2"/>
      </rPr>
      <t>OR</t>
    </r>
    <r>
      <rPr>
        <sz val="10"/>
        <rFont val="Tahoma"/>
        <family val="2"/>
      </rPr>
      <t xml:space="preserve"> copy of the type I label certificate or a copy of the label on the package and indicate the ISO type I label requirements listed in point (b)</t>
    </r>
  </si>
  <si>
    <r>
      <t xml:space="preserve">Technical specifications indicating how the required efficiency is met. The technical specifications shall come from the manufacturer or the professional technicians responsible for installation, sale or maintenance of the space and water heaters appliances </t>
    </r>
    <r>
      <rPr>
        <b/>
        <sz val="10"/>
        <rFont val="Tahoma"/>
        <family val="2"/>
      </rPr>
      <t>OR</t>
    </r>
    <r>
      <rPr>
        <sz val="10"/>
        <rFont val="Tahoma"/>
        <family val="2"/>
      </rPr>
      <t xml:space="preserve"> copy of the type I label certificate or a copy of the label on the package and indicate the ISO type I label requirements listed in point (c)</t>
    </r>
  </si>
  <si>
    <r>
      <t>Provide</t>
    </r>
    <r>
      <rPr>
        <u/>
        <sz val="10"/>
        <rFont val="Tahoma"/>
        <family val="2"/>
      </rPr>
      <t xml:space="preserve"> technical specifications</t>
    </r>
    <r>
      <rPr>
        <sz val="10"/>
        <rFont val="Tahoma"/>
        <family val="2"/>
      </rPr>
      <t xml:space="preserve"> from the professional technicians responsible for the installation or maintenance of these systems/devices.</t>
    </r>
  </si>
  <si>
    <t>Technical specifications from the manufacturer or the professional technicians responsible for installation, sale or maintenance of the washing machine</t>
  </si>
  <si>
    <t xml:space="preserve">Detailed explanation of how the tourist accommodation fulfils this criterion, together with appropriate supporting documentation: e.g. photographs showing covers, automatic dosage systems or type of pool, documented procedure to use the automatic dosage systems. </t>
  </si>
  <si>
    <r>
      <t xml:space="preserve">Appropriate supporting documentation. </t>
    </r>
    <r>
      <rPr>
        <b/>
        <sz val="10"/>
        <rFont val="Tahoma"/>
        <family val="2"/>
      </rPr>
      <t>(e.g. bills and invoices from supplier, information on supplier location, copies of the menus served in the food service…)</t>
    </r>
    <r>
      <rPr>
        <sz val="10"/>
        <rFont val="Tahoma"/>
        <family val="2"/>
      </rPr>
      <t xml:space="preserve">
</t>
    </r>
  </si>
  <si>
    <t>Technical specifications indicating how the required efficiency is met. The technical specifications shall come from the manufacturer or the professional technicians responsible for installation, sale or maintenance of the space and water heaters appliances indicating how the required efficiency is met</t>
  </si>
  <si>
    <t xml:space="preserve">Place and date: </t>
  </si>
  <si>
    <t>Company name/stamp:</t>
  </si>
  <si>
    <t xml:space="preserve">Responsible person, phone number and e-mail: </t>
  </si>
  <si>
    <t>Signature of responsible person:</t>
  </si>
  <si>
    <t>To be completed and signed by the applicant:</t>
  </si>
  <si>
    <r>
      <t>Applicants</t>
    </r>
    <r>
      <rPr>
        <b/>
        <sz val="10"/>
        <rFont val="Tahoma"/>
        <family val="2"/>
      </rPr>
      <t xml:space="preserve"> registered under EMAS or certified according to ISO 14001</t>
    </r>
    <r>
      <rPr>
        <sz val="10"/>
        <rFont val="Tahoma"/>
        <family val="2"/>
      </rPr>
      <t>: -EMAS registration, OR ISO 14001certificate together with a report summarising performances with regard to the targets defined in the action programme. In this case,</t>
    </r>
    <r>
      <rPr>
        <u/>
        <sz val="10"/>
        <rFont val="Tahoma"/>
        <family val="2"/>
      </rPr>
      <t xml:space="preserve"> following questions in criterion 1 can be answered with YES</t>
    </r>
    <r>
      <rPr>
        <sz val="10"/>
        <rFont val="Tahoma"/>
        <family val="2"/>
      </rPr>
      <t xml:space="preserve"> and</t>
    </r>
    <r>
      <rPr>
        <u/>
        <sz val="10"/>
        <rFont val="Tahoma"/>
        <family val="2"/>
      </rPr>
      <t xml:space="preserve"> no additional documents</t>
    </r>
    <r>
      <rPr>
        <sz val="10"/>
        <rFont val="Tahoma"/>
        <family val="2"/>
      </rPr>
      <t xml:space="preserve"> are needed to show compliance. If</t>
    </r>
    <r>
      <rPr>
        <b/>
        <sz val="10"/>
        <rFont val="Tahoma"/>
        <family val="2"/>
      </rPr>
      <t xml:space="preserve"> NOT registerd under  EMAS or certified according to ISO 14001 </t>
    </r>
    <r>
      <rPr>
        <sz val="10"/>
        <rFont val="Tahoma"/>
        <family val="2"/>
      </rPr>
      <t>applicant shall declare compliance with and provide the applicable documents for each of the following questions of criterion 1.</t>
    </r>
  </si>
  <si>
    <t>More often than two years (please especify how often)</t>
  </si>
  <si>
    <r>
      <rPr>
        <b/>
        <sz val="10"/>
        <rFont val="Tahoma"/>
        <family val="2"/>
      </rPr>
      <t>For license renewal: In case of installation of appliances within the duration of the EU Ecolabel licence</t>
    </r>
    <r>
      <rPr>
        <sz val="10"/>
        <rFont val="Tahoma"/>
        <family val="2"/>
      </rPr>
      <t>, do you declare that air-conditioners and air-based heat pupms have at least the energy classes referred in Criterion 7 for each type of appliances as defined in the Regulation 626/2011 EU?</t>
    </r>
  </si>
  <si>
    <t>Do you have access to  suppliers offering electricity form RES  (the power and voltage demanded by the Accommodation)?</t>
  </si>
  <si>
    <t>Yes exclusively non-invasive alien species</t>
  </si>
  <si>
    <t xml:space="preserve">Do you declare that for space heaters, the nitrogen oxide content of the exhaus gas do not exceed the limit values indicated in the criterion 37? </t>
  </si>
  <si>
    <t>Yes (only for heat or cool the rooms)</t>
  </si>
  <si>
    <r>
      <rPr>
        <b/>
        <sz val="14"/>
        <color indexed="56"/>
        <rFont val="Tahoma"/>
        <family val="2"/>
      </rPr>
      <t xml:space="preserve">GENERAL INFORMATION FOR THE COMPILATION OF THE ELECTRONIC VERIFICATION FORM </t>
    </r>
    <r>
      <rPr>
        <b/>
        <sz val="14"/>
        <rFont val="Tahoma"/>
        <family val="2"/>
      </rPr>
      <t xml:space="preserve">       </t>
    </r>
    <r>
      <rPr>
        <sz val="14"/>
        <rFont val="Tahoma"/>
        <family val="2"/>
      </rPr>
      <t xml:space="preserve">       </t>
    </r>
    <r>
      <rPr>
        <sz val="11"/>
        <rFont val="Tahoma"/>
        <family val="2"/>
      </rPr>
      <t xml:space="preserve">                                                                                          
The aim of this file is to assess that the tourist accommodation complies with the requirements of the EU eco-label scheme. It must be filled in by the applicant in all its relevant parts and sent to the Competent Body with the requested documentation attached as scanned files in pdf format.                                                                                                
The spreadsheet consists in </t>
    </r>
    <r>
      <rPr>
        <sz val="11"/>
        <color indexed="10"/>
        <rFont val="Tahoma"/>
        <family val="2"/>
      </rPr>
      <t xml:space="preserve">5 sheets </t>
    </r>
    <r>
      <rPr>
        <sz val="11"/>
        <rFont val="Tahoma"/>
        <family val="2"/>
      </rPr>
      <t xml:space="preserve">other than this information, concerning:                                                                                                                                            
</t>
    </r>
    <r>
      <rPr>
        <b/>
        <sz val="11"/>
        <rFont val="Tahoma"/>
        <family val="2"/>
      </rPr>
      <t xml:space="preserve">“Applicantion form” </t>
    </r>
    <r>
      <rPr>
        <sz val="11"/>
        <rFont val="Tahoma"/>
        <family val="2"/>
      </rPr>
      <t xml:space="preserve">where the applicant must fill in detailed information about his tourist accommodation and the services offered, answering each field.                                                     
</t>
    </r>
    <r>
      <rPr>
        <b/>
        <sz val="11"/>
        <rFont val="Tahoma"/>
        <family val="2"/>
      </rPr>
      <t>”Declarations- Mandatory Criteria”</t>
    </r>
    <r>
      <rPr>
        <sz val="11"/>
        <rFont val="Tahoma"/>
        <family val="2"/>
      </rPr>
      <t xml:space="preserve">  in which the applicant must declare to comply with and provide the specifications required for each mandatory criterion. When a criterion is not applicable, justification of non applicability shall be given in the "answers note" cell. The full explanation for each criterion is visible positioning the pointing device over the criterion’s number.                                                                                                                                                                                                                          
</t>
    </r>
    <r>
      <rPr>
        <b/>
        <sz val="11"/>
        <rFont val="Tahoma"/>
        <family val="2"/>
      </rPr>
      <t>"Declarations- Optional Criteria"</t>
    </r>
    <r>
      <rPr>
        <sz val="11"/>
        <rFont val="Tahoma"/>
        <family val="2"/>
      </rPr>
      <t xml:space="preserve"> in which the applicant has a wide range of possibilities in order to find the requirements which best fit his possibilities and his environmental policy, and which are applicable in his case, and so declare , where appropriate, the compliance with the criteria and provide every specification required. Each of the criteria set out in this Section has been attributed a value expressed in points or fractions of points, therefore all criteria have to be answered, either affirmative or negative or with the relevant data. In order to qualify for the award of the Eco-label, tourist accommodations must score a minimum of points (see the user manual for further information).  The full explanation for each criterion is visible positioning the pointing device over the criterion’s number.                                                                                                                 
</t>
    </r>
    <r>
      <rPr>
        <b/>
        <sz val="11"/>
        <color indexed="10"/>
        <rFont val="Tahoma"/>
        <family val="2"/>
      </rPr>
      <t>ATTENTION: In these three sheets, all “answer/option” cells  have to be compiled, otherwise the application will not result valid. At the bottom of these three sheets the applicant shall also complete the cells for signature.</t>
    </r>
    <r>
      <rPr>
        <sz val="11"/>
        <rFont val="Tahoma"/>
        <family val="2"/>
      </rPr>
      <t xml:space="preserve">                                                                    
</t>
    </r>
    <r>
      <rPr>
        <b/>
        <sz val="11"/>
        <rFont val="Tahoma"/>
        <family val="2"/>
      </rPr>
      <t xml:space="preserve">"Total Score" </t>
    </r>
    <r>
      <rPr>
        <sz val="11"/>
        <rFont val="Tahoma"/>
        <family val="2"/>
      </rPr>
      <t xml:space="preserve">the sheet is strictly consultative, which provides the applicant with the final score achieved by the tourist accommodation. The data on the sheet result from the answers given by the applicant in the other sheets and cannot be modified if not changing the answers in the relative sheets.                                                                                                                                                                                                                                                                                 </t>
    </r>
    <r>
      <rPr>
        <b/>
        <sz val="11"/>
        <rFont val="Tahoma"/>
        <family val="2"/>
      </rPr>
      <t xml:space="preserve">“Consumption tables templates” </t>
    </r>
    <r>
      <rPr>
        <sz val="11"/>
        <rFont val="Tahoma"/>
        <family val="2"/>
      </rPr>
      <t xml:space="preserve"> can be used to demonstrate compliance with the criterion 5. Consumption monitoring.
</t>
    </r>
    <r>
      <rPr>
        <b/>
        <sz val="11"/>
        <rFont val="Tahoma"/>
        <family val="2"/>
      </rPr>
      <t xml:space="preserve">Explanation regarding the single columns:   </t>
    </r>
    <r>
      <rPr>
        <sz val="11"/>
        <rFont val="Tahoma"/>
        <family val="2"/>
      </rPr>
      <t xml:space="preserve">                                                                                                                                                                                       
</t>
    </r>
    <r>
      <rPr>
        <b/>
        <sz val="11"/>
        <rFont val="Tahoma"/>
        <family val="2"/>
      </rPr>
      <t>REQUEST</t>
    </r>
    <r>
      <rPr>
        <sz val="11"/>
        <rFont val="Tahoma"/>
        <family val="2"/>
      </rPr>
      <t xml:space="preserve">: this field specifies the exact requirements of the criterion, asking the applicant to declare his compliance with it. This field is for information only and cannot be modified.                                                                                                                                                                                                                                        
</t>
    </r>
    <r>
      <rPr>
        <b/>
        <sz val="11"/>
        <rFont val="Tahoma"/>
        <family val="2"/>
      </rPr>
      <t>ANSWERS/OPTIONS</t>
    </r>
    <r>
      <rPr>
        <sz val="11"/>
        <rFont val="Tahoma"/>
        <family val="2"/>
      </rPr>
      <t xml:space="preserve">: in this field, the applicant answers if he complies with what the criterion asks for, as specified in the REQUEST field. Generally the answer is YES or NO/Not applicable, in some cases it can be a value. </t>
    </r>
    <r>
      <rPr>
        <b/>
        <u/>
        <sz val="11"/>
        <rFont val="Tahoma"/>
        <family val="2"/>
      </rPr>
      <t>This field has always to be answered, no matter if the tourist accommodation complies with the request or not, otherwise the application will result not valid</t>
    </r>
    <r>
      <rPr>
        <sz val="11"/>
        <rFont val="Tahoma"/>
        <family val="2"/>
      </rPr>
      <t xml:space="preserve">.  Further information has to be inserted into the ANSWERS NOTE field.                                                                                                             
</t>
    </r>
    <r>
      <rPr>
        <b/>
        <sz val="11"/>
        <rFont val="Tahoma"/>
        <family val="2"/>
      </rPr>
      <t>ANSWERS/NOTE</t>
    </r>
    <r>
      <rPr>
        <sz val="11"/>
        <rFont val="Tahoma"/>
        <family val="2"/>
      </rPr>
      <t xml:space="preserve">: this field contains all further information regarding the REQUEST which is not sufficiently answered in the ANSWERS/OPTIONS field, such as reasons for non applicability of the criterion in the Mandatory section and detailed values and specification for the Optional section.
</t>
    </r>
    <r>
      <rPr>
        <b/>
        <sz val="11"/>
        <rFont val="Tahoma"/>
        <family val="2"/>
      </rPr>
      <t xml:space="preserve">This field has to be filled where further information is requested (data and percentages).   </t>
    </r>
    <r>
      <rPr>
        <sz val="11"/>
        <rFont val="Tahoma"/>
        <family val="2"/>
      </rPr>
      <t xml:space="preserve">                                                                                                                                                                                                                   
</t>
    </r>
    <r>
      <rPr>
        <b/>
        <sz val="11"/>
        <rFont val="Tahoma"/>
        <family val="2"/>
      </rPr>
      <t>DOCUMENTS TO BE ATTACHED</t>
    </r>
    <r>
      <rPr>
        <sz val="11"/>
        <rFont val="Tahoma"/>
        <family val="2"/>
      </rPr>
      <t xml:space="preserve">: this field specifies the documentation which the applicant has to produce and attach to the application, as requested by the criterion. The User Manual contains more detailed information regarding the necessary documentation which has to be supplied together with the application, and how it shall be obtained in the section for each criterion with the same name.  All documents, prior to being scanned into the computer, have to be signed and stamped by the responsible (legal representative, or at least part of the managing staff) of the firm, including the date of signature, which shall not be further than 6 months from the proof of either postal or electronic invoice of the application. This field is for information only and cannot be modified.                                                                  </t>
    </r>
    <r>
      <rPr>
        <b/>
        <sz val="11"/>
        <rFont val="Tahoma"/>
        <family val="2"/>
      </rPr>
      <t xml:space="preserve">               
COMPLIANCE CHECK (Mandatory Criteria)</t>
    </r>
    <r>
      <rPr>
        <sz val="11"/>
        <rFont val="Tahoma"/>
        <family val="2"/>
      </rPr>
      <t xml:space="preserve">: This field is automatically generated depending on the answers given by the applicant. It cannot be modified if not changing the answer in the ANSWERS/OPTIONS part.                                                                                                                                                                                  
</t>
    </r>
    <r>
      <rPr>
        <b/>
        <sz val="11"/>
        <rFont val="Tahoma"/>
        <family val="2"/>
      </rPr>
      <t>SCORE and TOTAL SCORE FOR CRITERION (Optional Criteria)</t>
    </r>
    <r>
      <rPr>
        <sz val="11"/>
        <rFont val="Tahoma"/>
        <family val="2"/>
      </rPr>
      <t xml:space="preserve">: These fields are automatically generated depending on the answers given by the applicant. They cannot be modified if not changing the answers in the ANSWERS/OPTIONS part.
</t>
    </r>
  </si>
  <si>
    <t>Yes a wellness centre</t>
  </si>
  <si>
    <r>
      <rPr>
        <b/>
        <sz val="12"/>
        <color indexed="8"/>
        <rFont val="Tahoma"/>
        <family val="2"/>
      </rPr>
      <t>For campsite services</t>
    </r>
    <r>
      <rPr>
        <sz val="12"/>
        <color indexed="8"/>
        <rFont val="Tahoma"/>
        <family val="2"/>
      </rPr>
      <t xml:space="preserve">, are </t>
    </r>
    <r>
      <rPr>
        <b/>
        <sz val="12"/>
        <color indexed="8"/>
        <rFont val="Tahoma"/>
        <family val="2"/>
      </rPr>
      <t xml:space="preserve">collective services </t>
    </r>
    <r>
      <rPr>
        <sz val="12"/>
        <color indexed="8"/>
        <rFont val="Tahoma"/>
        <family val="2"/>
      </rPr>
      <t>provided (Sanitary facilities, washing and cooking facilities or information facilities available to campsite tourists, travellers and lodgers for collective use)?</t>
    </r>
  </si>
  <si>
    <t>Yes by individual electricity tariff</t>
  </si>
  <si>
    <r>
      <t xml:space="preserve">If maintenance activities are carried out at the accommodation using a transport, do you declare that the tourist accommodation </t>
    </r>
    <r>
      <rPr>
        <b/>
        <sz val="10"/>
        <rFont val="Tahoma"/>
        <family val="2"/>
      </rPr>
      <t>doesn't use combustion motor vehicles for the</t>
    </r>
    <r>
      <rPr>
        <sz val="10"/>
        <rFont val="Tahoma"/>
        <family val="2"/>
      </rPr>
      <t xml:space="preserve"> </t>
    </r>
    <r>
      <rPr>
        <b/>
        <sz val="10"/>
        <rFont val="Tahoma"/>
        <family val="2"/>
      </rPr>
      <t>maintenance</t>
    </r>
    <r>
      <rPr>
        <sz val="10"/>
        <rFont val="Tahoma"/>
        <family val="2"/>
      </rPr>
      <t xml:space="preserve">?
</t>
    </r>
  </si>
  <si>
    <t>An explanation of how the tourist accommodation fulfils this criterion, together with appropriate supporting documentation (e.g. use of bike, electric vehicles…)</t>
  </si>
  <si>
    <t>Yes (both situations above)</t>
  </si>
  <si>
    <r>
      <t xml:space="preserve">Do you declare that at least 40% of all </t>
    </r>
    <r>
      <rPr>
        <sz val="10"/>
        <color rgb="FF0070C0"/>
        <rFont val="Tahoma"/>
        <family val="2"/>
      </rPr>
      <t>light sources</t>
    </r>
    <r>
      <rPr>
        <sz val="10"/>
        <rFont val="Tahoma"/>
        <family val="2"/>
      </rPr>
      <t xml:space="preserve"> in the tourist accommodation have at least an energy efficiency of Class A as defined in Regulation 874/2012/EU</t>
    </r>
    <r>
      <rPr>
        <sz val="10"/>
        <color rgb="FF0070C0"/>
        <rFont val="Tahoma"/>
        <family val="2"/>
      </rPr>
      <t xml:space="preserve"> as applicable on 31 August 2021, or  have at least Class D as determined in accordance with Annex II to Commission Delegated Regulation (EU) 2019/2015</t>
    </r>
    <r>
      <rPr>
        <sz val="10"/>
        <rFont val="Tahoma"/>
        <family val="2"/>
      </rPr>
      <t>?</t>
    </r>
  </si>
  <si>
    <r>
      <t xml:space="preserve">Do you declare that at least 50% of </t>
    </r>
    <r>
      <rPr>
        <sz val="10"/>
        <color rgb="FF0070C0"/>
        <rFont val="Tahoma"/>
        <family val="2"/>
      </rPr>
      <t>light sources</t>
    </r>
    <r>
      <rPr>
        <sz val="10"/>
        <rFont val="Tahoma"/>
        <family val="2"/>
      </rPr>
      <t xml:space="preserve"> that are situated where the lamps are likely to be turned on for more than five hours a day have at least an energy efficiency of Class A </t>
    </r>
    <r>
      <rPr>
        <sz val="10"/>
        <color rgb="FF0070C0"/>
        <rFont val="Tahoma"/>
        <family val="2"/>
      </rPr>
      <t>as determined in accordance with Annex VI to Delegated Regulation (EU) No 874/2012, as applicable on 31 August 2021, or have at least Class D as determined in accordance with Annex II to Delegated Regulation (EU) 2019/2015?</t>
    </r>
  </si>
  <si>
    <t>Only if answered yes, in maximum of 2 years from the date of the EU Ecolabel licence award at least 80% of all lighting in the tourist accommodation shall have at least  Class A as per Regulation (EU) No 874/2012 or have class D as per Regulation (EU) 2019/2015.</t>
  </si>
  <si>
    <t>Only if answered yes, in maximum of 2 years from the date of the EU Ecolabel licence award the 100% of light sources that are situated where the lamps are likely to be turned on for more than five hours a day shall have at least an energy efficiency of Class A or have at least Class D as per Regulation (EU) 2019/2015</t>
  </si>
  <si>
    <r>
      <t xml:space="preserve">Two reports shall be provided, a first one </t>
    </r>
    <r>
      <rPr>
        <u/>
        <sz val="10"/>
        <rFont val="Tahoma"/>
        <family val="2"/>
      </rPr>
      <t>at the application date</t>
    </r>
    <r>
      <rPr>
        <sz val="10"/>
        <rFont val="Tahoma"/>
        <family val="2"/>
      </rPr>
      <t xml:space="preserve"> and a second one within a </t>
    </r>
    <r>
      <rPr>
        <u/>
        <sz val="10"/>
        <rFont val="Tahoma"/>
        <family val="2"/>
      </rPr>
      <t xml:space="preserve">maximum of 2 years from the date of the award </t>
    </r>
    <r>
      <rPr>
        <sz val="10"/>
        <rFont val="Tahoma"/>
        <family val="2"/>
      </rPr>
      <t xml:space="preserve">respectively. The reports shall indicate:
• The total amount of lamps and luminaires suitable to use energy-saving lighting
• Operating hours 
• Amount of energy-saving lamps and luminaires with energy efficient light lamps and luminaires of at least Class A (in accordance with Annex VI to Commission Delegated Regulation (EU) No 874/2012 </t>
    </r>
    <r>
      <rPr>
        <sz val="10"/>
        <color rgb="FF0070C0"/>
        <rFont val="Tahoma"/>
        <family val="2"/>
      </rPr>
      <t>or have at least Class D as determined in accordance with Annex II to Delegated Regulation (EU) 2019/2015</t>
    </r>
    <r>
      <rPr>
        <sz val="10"/>
        <rFont val="Tahoma"/>
        <family val="2"/>
      </rPr>
      <t xml:space="preserve">
</t>
    </r>
  </si>
  <si>
    <r>
      <t xml:space="preserve">Documentation indicating the energy class (Energy Star certificate for category e)) of all appliances for the applicable category </t>
    </r>
    <r>
      <rPr>
        <sz val="10"/>
        <color rgb="FF0070C0"/>
        <rFont val="Tahoma"/>
        <family val="2"/>
      </rPr>
      <t>purchased before 20 February 2018. And, a copy of the EN ISO 14024 type I ecolabel certificate of all relevant appliances or documentation demonstrating compliance with the energy class requirements, (such as an invoices, technical fiches and manufacturer declarations), of all appliances for the applicable category purchased after 20 February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</si>
</sst>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 &quot;#,##0.00\ ;&quot;-€ &quot;#,##0.00\ ;&quot; € -&quot;#\ ;@\ "/>
    <numFmt numFmtId="165" formatCode="mm/dd/yyyy"/>
    <numFmt numFmtId="166" formatCode="0.0"/>
  </numFmts>
  <fonts count="69" x14ac:knownFonts="1">
    <font>
      <sz val="10"/>
      <name val="Arial"/>
      <family val="2"/>
    </font>
    <font>
      <b/>
      <sz val="24"/>
      <color indexed="9"/>
      <name val="Tahoma"/>
      <family val="2"/>
    </font>
    <font>
      <sz val="12"/>
      <name val="Tahoma"/>
      <family val="2"/>
    </font>
    <font>
      <b/>
      <sz val="12"/>
      <name val="Tahoma"/>
      <family val="2"/>
    </font>
    <font>
      <b/>
      <sz val="12"/>
      <color indexed="10"/>
      <name val="Tahoma"/>
      <family val="2"/>
    </font>
    <font>
      <b/>
      <sz val="12"/>
      <color indexed="9"/>
      <name val="Tahoma"/>
      <family val="2"/>
    </font>
    <font>
      <b/>
      <sz val="12"/>
      <color indexed="26"/>
      <name val="Tahoma"/>
      <family val="2"/>
    </font>
    <font>
      <sz val="12"/>
      <color indexed="8"/>
      <name val="Tahoma"/>
      <family val="2"/>
    </font>
    <font>
      <i/>
      <sz val="12"/>
      <name val="Tahoma"/>
      <family val="2"/>
    </font>
    <font>
      <i/>
      <sz val="10"/>
      <name val="Arial"/>
      <family val="2"/>
    </font>
    <font>
      <sz val="10"/>
      <name val="Tahoma"/>
      <family val="2"/>
    </font>
    <font>
      <sz val="24"/>
      <name val="Tahoma"/>
      <family val="2"/>
    </font>
    <font>
      <b/>
      <sz val="12"/>
      <color indexed="8"/>
      <name val="Tahoma"/>
      <family val="2"/>
    </font>
    <font>
      <b/>
      <sz val="14"/>
      <name val="Tahoma"/>
      <family val="2"/>
    </font>
    <font>
      <b/>
      <sz val="10"/>
      <name val="Tahoma"/>
      <family val="2"/>
    </font>
    <font>
      <sz val="10"/>
      <color indexed="8"/>
      <name val="Tahoma"/>
      <family val="2"/>
    </font>
    <font>
      <b/>
      <sz val="24"/>
      <name val="Tahoma"/>
      <family val="2"/>
    </font>
    <font>
      <i/>
      <sz val="10"/>
      <name val="Tahoma"/>
      <family val="2"/>
    </font>
    <font>
      <sz val="12"/>
      <color indexed="10"/>
      <name val="Tahoma"/>
      <family val="2"/>
    </font>
    <font>
      <b/>
      <i/>
      <sz val="10"/>
      <name val="Tahoma"/>
      <family val="2"/>
    </font>
    <font>
      <b/>
      <i/>
      <sz val="10"/>
      <name val="Arial"/>
      <family val="2"/>
    </font>
    <font>
      <u/>
      <sz val="10"/>
      <name val="Tahoma"/>
      <family val="2"/>
    </font>
    <font>
      <b/>
      <sz val="10"/>
      <color indexed="8"/>
      <name val="Tahoma"/>
      <family val="2"/>
    </font>
    <font>
      <sz val="10"/>
      <color indexed="9"/>
      <name val="Tahoma"/>
      <family val="2"/>
    </font>
    <font>
      <sz val="10"/>
      <name val="Arial"/>
      <family val="2"/>
    </font>
    <font>
      <b/>
      <sz val="11"/>
      <color indexed="8"/>
      <name val="Tahoma"/>
      <family val="2"/>
    </font>
    <font>
      <b/>
      <sz val="18"/>
      <color indexed="56"/>
      <name val="Tahoma"/>
      <family val="2"/>
    </font>
    <font>
      <sz val="11"/>
      <name val="Calibri"/>
      <family val="2"/>
    </font>
    <font>
      <sz val="11"/>
      <name val="Tahoma"/>
      <family val="2"/>
    </font>
    <font>
      <sz val="10"/>
      <name val="Calibri"/>
      <family val="2"/>
    </font>
    <font>
      <sz val="8"/>
      <name val="Tahoma"/>
      <family val="2"/>
    </font>
    <font>
      <b/>
      <sz val="12"/>
      <color theme="1"/>
      <name val="Tahoma"/>
      <family val="2"/>
    </font>
    <font>
      <sz val="12"/>
      <color theme="1"/>
      <name val="Tahoma"/>
      <family val="2"/>
    </font>
    <font>
      <sz val="10"/>
      <color theme="5" tint="-0.249977111117893"/>
      <name val="Tahoma"/>
      <family val="2"/>
    </font>
    <font>
      <b/>
      <sz val="12"/>
      <color theme="0"/>
      <name val="Tahoma"/>
      <family val="2"/>
    </font>
    <font>
      <b/>
      <sz val="12"/>
      <color rgb="FFFFFF00"/>
      <name val="Tahoma"/>
      <family val="2"/>
    </font>
    <font>
      <sz val="12"/>
      <color rgb="FFFF0000"/>
      <name val="Tahoma"/>
      <family val="2"/>
    </font>
    <font>
      <sz val="10"/>
      <color rgb="FFFF0000"/>
      <name val="Tahoma"/>
      <family val="2"/>
    </font>
    <font>
      <b/>
      <sz val="24"/>
      <color theme="0"/>
      <name val="Tahoma"/>
      <family val="2"/>
    </font>
    <font>
      <b/>
      <sz val="20"/>
      <color rgb="FFFFFF00"/>
      <name val="Tahoma"/>
      <family val="2"/>
    </font>
    <font>
      <b/>
      <sz val="16"/>
      <color theme="0"/>
      <name val="Tahoma"/>
      <family val="2"/>
    </font>
    <font>
      <sz val="20"/>
      <color theme="0"/>
      <name val="Tahoma"/>
      <family val="2"/>
    </font>
    <font>
      <b/>
      <sz val="16"/>
      <color indexed="9"/>
      <name val="Tahoma"/>
      <family val="2"/>
    </font>
    <font>
      <b/>
      <sz val="8"/>
      <name val="Tahoma"/>
      <family val="2"/>
    </font>
    <font>
      <b/>
      <vertAlign val="superscript"/>
      <sz val="8"/>
      <name val="Tahoma"/>
      <family val="2"/>
    </font>
    <font>
      <b/>
      <vertAlign val="superscript"/>
      <sz val="12"/>
      <name val="Tahoma"/>
      <family val="2"/>
    </font>
    <font>
      <sz val="10"/>
      <color rgb="FF000000"/>
      <name val="Arial"/>
      <family val="2"/>
    </font>
    <font>
      <sz val="9"/>
      <color indexed="81"/>
      <name val="Tahoma"/>
      <family val="2"/>
    </font>
    <font>
      <b/>
      <sz val="9"/>
      <color indexed="81"/>
      <name val="Tahoma"/>
      <family val="2"/>
    </font>
    <font>
      <b/>
      <sz val="10"/>
      <color rgb="FFFF0000"/>
      <name val="Tahoma"/>
      <family val="2"/>
    </font>
    <font>
      <strike/>
      <sz val="10"/>
      <name val="Arial"/>
      <family val="2"/>
    </font>
    <font>
      <strike/>
      <sz val="10"/>
      <color rgb="FF7030A0"/>
      <name val="Arial"/>
      <family val="2"/>
    </font>
    <font>
      <sz val="14"/>
      <name val="Tahoma"/>
      <family val="2"/>
    </font>
    <font>
      <strike/>
      <sz val="12"/>
      <color rgb="FF7030A0"/>
      <name val="Cambria"/>
      <family val="1"/>
    </font>
    <font>
      <b/>
      <sz val="12"/>
      <name val="Calibri"/>
      <family val="2"/>
    </font>
    <font>
      <b/>
      <sz val="12"/>
      <color rgb="FFFF0000"/>
      <name val="Tahoma"/>
      <family val="2"/>
    </font>
    <font>
      <b/>
      <sz val="22"/>
      <color theme="0"/>
      <name val="Tahoma"/>
      <family val="2"/>
    </font>
    <font>
      <b/>
      <sz val="14"/>
      <color indexed="56"/>
      <name val="Tahoma"/>
      <family val="2"/>
    </font>
    <font>
      <b/>
      <sz val="11"/>
      <color indexed="56"/>
      <name val="Tahoma"/>
      <family val="2"/>
    </font>
    <font>
      <b/>
      <sz val="11"/>
      <name val="Tahoma"/>
      <family val="2"/>
    </font>
    <font>
      <sz val="11"/>
      <color indexed="10"/>
      <name val="Tahoma"/>
      <family val="2"/>
    </font>
    <font>
      <b/>
      <sz val="11"/>
      <color indexed="10"/>
      <name val="Tahoma"/>
      <family val="2"/>
    </font>
    <font>
      <b/>
      <u/>
      <sz val="11"/>
      <name val="Tahoma"/>
      <family val="2"/>
    </font>
    <font>
      <sz val="16"/>
      <color rgb="FFFF0000"/>
      <name val="Tahoma"/>
      <family val="2"/>
    </font>
    <font>
      <b/>
      <sz val="16"/>
      <name val="Tahoma"/>
      <family val="2"/>
    </font>
    <font>
      <b/>
      <sz val="20"/>
      <name val="Tahoma"/>
      <family val="2"/>
    </font>
    <font>
      <u/>
      <sz val="9"/>
      <color indexed="81"/>
      <name val="Tahoma"/>
      <family val="2"/>
    </font>
    <font>
      <u/>
      <sz val="9"/>
      <color indexed="81"/>
      <name val="Calibri"/>
      <family val="2"/>
    </font>
    <font>
      <sz val="10"/>
      <color rgb="FF0070C0"/>
      <name val="Tahoma"/>
      <family val="2"/>
    </font>
  </fonts>
  <fills count="34">
    <fill>
      <patternFill patternType="none"/>
    </fill>
    <fill>
      <patternFill patternType="gray125"/>
    </fill>
    <fill>
      <patternFill patternType="solid">
        <fgColor indexed="34"/>
        <bgColor indexed="43"/>
      </patternFill>
    </fill>
    <fill>
      <patternFill patternType="solid">
        <fgColor indexed="43"/>
        <bgColor indexed="26"/>
      </patternFill>
    </fill>
    <fill>
      <patternFill patternType="solid">
        <fgColor indexed="42"/>
        <bgColor indexed="27"/>
      </patternFill>
    </fill>
    <fill>
      <patternFill patternType="solid">
        <fgColor indexed="47"/>
        <bgColor indexed="22"/>
      </patternFill>
    </fill>
    <fill>
      <patternFill patternType="solid">
        <fgColor indexed="51"/>
        <bgColor indexed="13"/>
      </patternFill>
    </fill>
    <fill>
      <patternFill patternType="solid">
        <fgColor indexed="13"/>
        <bgColor indexed="34"/>
      </patternFill>
    </fill>
    <fill>
      <patternFill patternType="solid">
        <fgColor rgb="FF0070C0"/>
        <bgColor indexed="20"/>
      </patternFill>
    </fill>
    <fill>
      <patternFill patternType="solid">
        <fgColor theme="0" tint="-0.14999847407452621"/>
        <bgColor indexed="64"/>
      </patternFill>
    </fill>
    <fill>
      <patternFill patternType="solid">
        <fgColor rgb="FFFFFF99"/>
        <bgColor indexed="43"/>
      </patternFill>
    </fill>
    <fill>
      <patternFill patternType="solid">
        <fgColor rgb="FF0070C0"/>
        <bgColor indexed="57"/>
      </patternFill>
    </fill>
    <fill>
      <patternFill patternType="solid">
        <fgColor rgb="FFFFFF99"/>
        <bgColor indexed="64"/>
      </patternFill>
    </fill>
    <fill>
      <patternFill patternType="solid">
        <fgColor theme="0"/>
        <bgColor indexed="43"/>
      </patternFill>
    </fill>
    <fill>
      <patternFill patternType="solid">
        <fgColor rgb="FF0070C0"/>
        <bgColor indexed="55"/>
      </patternFill>
    </fill>
    <fill>
      <patternFill patternType="solid">
        <fgColor rgb="FFFF0000"/>
        <bgColor indexed="43"/>
      </patternFill>
    </fill>
    <fill>
      <patternFill patternType="solid">
        <fgColor rgb="FF0070C0"/>
        <bgColor indexed="64"/>
      </patternFill>
    </fill>
    <fill>
      <patternFill patternType="solid">
        <fgColor theme="5"/>
        <bgColor indexed="33"/>
      </patternFill>
    </fill>
    <fill>
      <patternFill patternType="solid">
        <fgColor theme="4" tint="0.39997558519241921"/>
        <bgColor indexed="35"/>
      </patternFill>
    </fill>
    <fill>
      <patternFill patternType="solid">
        <fgColor theme="9"/>
        <bgColor indexed="49"/>
      </patternFill>
    </fill>
    <fill>
      <patternFill patternType="solid">
        <fgColor theme="6" tint="0.39997558519241921"/>
        <bgColor indexed="34"/>
      </patternFill>
    </fill>
    <fill>
      <patternFill patternType="solid">
        <fgColor theme="7" tint="0.39997558519241921"/>
        <bgColor indexed="23"/>
      </patternFill>
    </fill>
    <fill>
      <patternFill patternType="solid">
        <fgColor rgb="FFFFFF99"/>
        <bgColor indexed="23"/>
      </patternFill>
    </fill>
    <fill>
      <patternFill patternType="solid">
        <fgColor theme="0" tint="-0.14999847407452621"/>
        <bgColor indexed="26"/>
      </patternFill>
    </fill>
    <fill>
      <patternFill patternType="solid">
        <fgColor rgb="FFFFFF99"/>
        <bgColor indexed="53"/>
      </patternFill>
    </fill>
    <fill>
      <patternFill patternType="solid">
        <fgColor theme="6" tint="0.39997558519241921"/>
        <bgColor indexed="41"/>
      </patternFill>
    </fill>
    <fill>
      <patternFill patternType="solid">
        <fgColor theme="0" tint="-0.14999847407452621"/>
        <bgColor indexed="27"/>
      </patternFill>
    </fill>
    <fill>
      <patternFill patternType="solid">
        <fgColor theme="7" tint="0.59999389629810485"/>
        <bgColor indexed="41"/>
      </patternFill>
    </fill>
    <fill>
      <patternFill patternType="solid">
        <fgColor theme="4" tint="0.39997558519241921"/>
        <bgColor indexed="41"/>
      </patternFill>
    </fill>
    <fill>
      <patternFill patternType="solid">
        <fgColor theme="9"/>
        <bgColor indexed="41"/>
      </patternFill>
    </fill>
    <fill>
      <patternFill patternType="solid">
        <fgColor theme="9"/>
        <bgColor indexed="35"/>
      </patternFill>
    </fill>
    <fill>
      <patternFill patternType="solid">
        <fgColor theme="7" tint="0.59999389629810485"/>
        <bgColor indexed="35"/>
      </patternFill>
    </fill>
    <fill>
      <patternFill patternType="solid">
        <fgColor theme="0" tint="-0.14999847407452621"/>
        <bgColor indexed="22"/>
      </patternFill>
    </fill>
    <fill>
      <patternFill patternType="solid">
        <fgColor rgb="FFFFFF00"/>
        <bgColor indexed="64"/>
      </patternFill>
    </fill>
  </fills>
  <borders count="176">
    <border>
      <left/>
      <right/>
      <top/>
      <bottom/>
      <diagonal/>
    </border>
    <border>
      <left style="hair">
        <color indexed="8"/>
      </left>
      <right/>
      <top/>
      <bottom/>
      <diagonal/>
    </border>
    <border>
      <left style="hair">
        <color indexed="8"/>
      </left>
      <right style="hair">
        <color indexed="8"/>
      </right>
      <top style="hair">
        <color indexed="8"/>
      </top>
      <bottom style="hair">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thick">
        <color indexed="8"/>
      </bottom>
      <diagonal/>
    </border>
    <border>
      <left style="hair">
        <color indexed="8"/>
      </left>
      <right style="thick">
        <color indexed="8"/>
      </right>
      <top style="hair">
        <color indexed="8"/>
      </top>
      <bottom style="hair">
        <color indexed="8"/>
      </bottom>
      <diagonal/>
    </border>
    <border>
      <left style="hair">
        <color indexed="8"/>
      </left>
      <right style="thick">
        <color indexed="8"/>
      </right>
      <top style="hair">
        <color indexed="8"/>
      </top>
      <bottom style="thick">
        <color indexed="8"/>
      </bottom>
      <diagonal/>
    </border>
    <border>
      <left style="hair">
        <color indexed="8"/>
      </left>
      <right style="thick">
        <color indexed="8"/>
      </right>
      <top style="thick">
        <color indexed="8"/>
      </top>
      <bottom style="hair">
        <color indexed="8"/>
      </bottom>
      <diagonal/>
    </border>
    <border>
      <left style="thin">
        <color indexed="8"/>
      </left>
      <right style="thin">
        <color indexed="8"/>
      </right>
      <top style="thin">
        <color indexed="8"/>
      </top>
      <bottom style="thin">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style="medium">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8"/>
      </right>
      <top style="thick">
        <color indexed="64"/>
      </top>
      <bottom style="hair">
        <color indexed="8"/>
      </bottom>
      <diagonal/>
    </border>
    <border>
      <left style="thick">
        <color indexed="64"/>
      </left>
      <right/>
      <top/>
      <bottom/>
      <diagonal/>
    </border>
    <border>
      <left style="hair">
        <color indexed="8"/>
      </left>
      <right style="hair">
        <color indexed="8"/>
      </right>
      <top style="hair">
        <color indexed="8"/>
      </top>
      <bottom style="thick">
        <color indexed="64"/>
      </bottom>
      <diagonal/>
    </border>
    <border>
      <left style="hair">
        <color indexed="8"/>
      </left>
      <right/>
      <top style="hair">
        <color indexed="8"/>
      </top>
      <bottom style="thick">
        <color indexed="64"/>
      </bottom>
      <diagonal/>
    </border>
    <border>
      <left/>
      <right style="hair">
        <color indexed="8"/>
      </right>
      <top style="hair">
        <color indexed="8"/>
      </top>
      <bottom style="thick">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bottom style="hair">
        <color indexed="64"/>
      </bottom>
      <diagonal/>
    </border>
    <border>
      <left/>
      <right style="hair">
        <color indexed="8"/>
      </right>
      <top/>
      <bottom style="hair">
        <color indexed="8"/>
      </bottom>
      <diagonal/>
    </border>
    <border>
      <left style="hair">
        <color indexed="64"/>
      </left>
      <right/>
      <top style="hair">
        <color indexed="64"/>
      </top>
      <bottom style="thick">
        <color indexed="64"/>
      </bottom>
      <diagonal/>
    </border>
    <border>
      <left style="hair">
        <color indexed="8"/>
      </left>
      <right style="thick">
        <color indexed="8"/>
      </right>
      <top style="hair">
        <color indexed="64"/>
      </top>
      <bottom style="hair">
        <color indexed="8"/>
      </bottom>
      <diagonal/>
    </border>
    <border>
      <left style="thick">
        <color indexed="64"/>
      </left>
      <right style="hair">
        <color indexed="64"/>
      </right>
      <top style="hair">
        <color indexed="64"/>
      </top>
      <bottom style="thick">
        <color indexed="8"/>
      </bottom>
      <diagonal/>
    </border>
    <border>
      <left style="thick">
        <color indexed="64"/>
      </left>
      <right style="hair">
        <color indexed="64"/>
      </right>
      <top style="hair">
        <color indexed="64"/>
      </top>
      <bottom/>
      <diagonal/>
    </border>
    <border>
      <left style="thick">
        <color indexed="64"/>
      </left>
      <right style="hair">
        <color indexed="64"/>
      </right>
      <top style="hair">
        <color indexed="8"/>
      </top>
      <bottom/>
      <diagonal/>
    </border>
    <border>
      <left/>
      <right/>
      <top style="thick">
        <color indexed="8"/>
      </top>
      <bottom style="hair">
        <color indexed="8"/>
      </bottom>
      <diagonal/>
    </border>
    <border>
      <left style="hair">
        <color indexed="8"/>
      </left>
      <right style="hair">
        <color indexed="8"/>
      </right>
      <top style="thick">
        <color indexed="8"/>
      </top>
      <bottom style="hair">
        <color indexed="8"/>
      </bottom>
      <diagonal/>
    </border>
    <border>
      <left style="hair">
        <color indexed="8"/>
      </left>
      <right style="thick">
        <color indexed="8"/>
      </right>
      <top/>
      <bottom style="hair">
        <color indexed="8"/>
      </bottom>
      <diagonal/>
    </border>
    <border>
      <left style="hair">
        <color indexed="8"/>
      </left>
      <right style="thick">
        <color indexed="8"/>
      </right>
      <top style="hair">
        <color indexed="8"/>
      </top>
      <bottom/>
      <diagonal/>
    </border>
    <border>
      <left style="hair">
        <color indexed="8"/>
      </left>
      <right style="hair">
        <color indexed="8"/>
      </right>
      <top/>
      <bottom style="hair">
        <color indexed="8"/>
      </bottom>
      <diagonal/>
    </border>
    <border>
      <left style="hair">
        <color indexed="8"/>
      </left>
      <right style="hair">
        <color indexed="8"/>
      </right>
      <top style="hair">
        <color indexed="64"/>
      </top>
      <bottom/>
      <diagonal/>
    </border>
    <border>
      <left style="hair">
        <color indexed="8"/>
      </left>
      <right style="hair">
        <color indexed="8"/>
      </right>
      <top style="hair">
        <color indexed="64"/>
      </top>
      <bottom style="hair">
        <color indexed="8"/>
      </bottom>
      <diagonal/>
    </border>
    <border>
      <left style="hair">
        <color indexed="8"/>
      </left>
      <right style="hair">
        <color indexed="8"/>
      </right>
      <top style="hair">
        <color indexed="8"/>
      </top>
      <bottom style="hair">
        <color indexed="64"/>
      </bottom>
      <diagonal/>
    </border>
    <border>
      <left style="hair">
        <color indexed="8"/>
      </left>
      <right style="hair">
        <color indexed="8"/>
      </right>
      <top/>
      <bottom/>
      <diagonal/>
    </border>
    <border>
      <left style="hair">
        <color indexed="8"/>
      </left>
      <right style="thick">
        <color indexed="64"/>
      </right>
      <top style="hair">
        <color indexed="8"/>
      </top>
      <bottom style="thick">
        <color indexed="64"/>
      </bottom>
      <diagonal/>
    </border>
    <border>
      <left style="hair">
        <color indexed="8"/>
      </left>
      <right style="hair">
        <color indexed="64"/>
      </right>
      <top style="hair">
        <color indexed="64"/>
      </top>
      <bottom style="hair">
        <color indexed="64"/>
      </bottom>
      <diagonal/>
    </border>
    <border>
      <left style="hair">
        <color indexed="8"/>
      </left>
      <right/>
      <top style="hair">
        <color indexed="8"/>
      </top>
      <bottom style="hair">
        <color indexed="64"/>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thick">
        <color indexed="64"/>
      </left>
      <right style="hair">
        <color indexed="8"/>
      </right>
      <top style="hair">
        <color indexed="8"/>
      </top>
      <bottom style="thick">
        <color indexed="64"/>
      </bottom>
      <diagonal/>
    </border>
    <border>
      <left style="hair">
        <color indexed="8"/>
      </left>
      <right style="thick">
        <color indexed="8"/>
      </right>
      <top style="hair">
        <color indexed="8"/>
      </top>
      <bottom style="thick">
        <color indexed="64"/>
      </bottom>
      <diagonal/>
    </border>
    <border>
      <left style="hair">
        <color indexed="8"/>
      </left>
      <right style="hair">
        <color indexed="8"/>
      </right>
      <top/>
      <bottom style="thick">
        <color indexed="64"/>
      </bottom>
      <diagonal/>
    </border>
    <border>
      <left/>
      <right/>
      <top style="hair">
        <color indexed="64"/>
      </top>
      <bottom/>
      <diagonal/>
    </border>
    <border>
      <left style="hair">
        <color indexed="64"/>
      </left>
      <right style="hair">
        <color indexed="64"/>
      </right>
      <top style="hair">
        <color indexed="64"/>
      </top>
      <bottom/>
      <diagonal/>
    </border>
    <border>
      <left/>
      <right style="hair">
        <color indexed="8"/>
      </right>
      <top style="hair">
        <color indexed="8"/>
      </top>
      <bottom/>
      <diagonal/>
    </border>
    <border>
      <left style="thick">
        <color indexed="64"/>
      </left>
      <right style="hair">
        <color indexed="8"/>
      </right>
      <top style="hair">
        <color indexed="64"/>
      </top>
      <bottom style="hair">
        <color indexed="8"/>
      </bottom>
      <diagonal/>
    </border>
    <border>
      <left style="thick">
        <color indexed="64"/>
      </left>
      <right style="hair">
        <color indexed="8"/>
      </right>
      <top style="hair">
        <color indexed="8"/>
      </top>
      <bottom style="hair">
        <color indexed="64"/>
      </bottom>
      <diagonal/>
    </border>
    <border>
      <left style="hair">
        <color indexed="8"/>
      </left>
      <right style="thick">
        <color indexed="8"/>
      </right>
      <top/>
      <bottom/>
      <diagonal/>
    </border>
    <border>
      <left/>
      <right style="hair">
        <color indexed="8"/>
      </right>
      <top style="hair">
        <color indexed="64"/>
      </top>
      <bottom style="hair">
        <color indexed="64"/>
      </bottom>
      <diagonal/>
    </border>
    <border>
      <left style="hair">
        <color indexed="8"/>
      </left>
      <right style="hair">
        <color indexed="64"/>
      </right>
      <top style="hair">
        <color indexed="64"/>
      </top>
      <bottom style="thick">
        <color indexed="64"/>
      </bottom>
      <diagonal/>
    </border>
    <border>
      <left style="hair">
        <color indexed="8"/>
      </left>
      <right style="hair">
        <color indexed="8"/>
      </right>
      <top/>
      <bottom style="hair">
        <color indexed="64"/>
      </bottom>
      <diagonal/>
    </border>
    <border>
      <left style="hair">
        <color indexed="8"/>
      </left>
      <right style="hair">
        <color indexed="8"/>
      </right>
      <top style="thick">
        <color indexed="64"/>
      </top>
      <bottom style="hair">
        <color indexed="64"/>
      </bottom>
      <diagonal/>
    </border>
    <border>
      <left style="hair">
        <color indexed="8"/>
      </left>
      <right style="thick">
        <color indexed="8"/>
      </right>
      <top/>
      <bottom style="thick">
        <color indexed="8"/>
      </bottom>
      <diagonal/>
    </border>
    <border>
      <left/>
      <right style="hair">
        <color indexed="8"/>
      </right>
      <top style="thick">
        <color indexed="8"/>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medium">
        <color indexed="8"/>
      </bottom>
      <diagonal/>
    </border>
    <border>
      <left style="medium">
        <color indexed="8"/>
      </left>
      <right style="hair">
        <color indexed="8"/>
      </right>
      <top style="medium">
        <color indexed="8"/>
      </top>
      <bottom style="medium">
        <color indexed="8"/>
      </bottom>
      <diagonal/>
    </border>
    <border>
      <left style="hair">
        <color indexed="8"/>
      </left>
      <right style="hair">
        <color indexed="8"/>
      </right>
      <top style="medium">
        <color indexed="8"/>
      </top>
      <bottom style="hair">
        <color indexed="8"/>
      </bottom>
      <diagonal/>
    </border>
    <border>
      <left style="hair">
        <color indexed="8"/>
      </left>
      <right/>
      <top/>
      <bottom style="medium">
        <color indexed="8"/>
      </bottom>
      <diagonal/>
    </border>
    <border>
      <left style="hair">
        <color indexed="8"/>
      </left>
      <right style="hair">
        <color indexed="8"/>
      </right>
      <top/>
      <bottom style="medium">
        <color indexed="8"/>
      </bottom>
      <diagonal/>
    </border>
    <border>
      <left style="hair">
        <color indexed="8"/>
      </left>
      <right/>
      <top style="medium">
        <color indexed="8"/>
      </top>
      <bottom style="hair">
        <color indexed="8"/>
      </bottom>
      <diagonal/>
    </border>
    <border>
      <left style="hair">
        <color indexed="8"/>
      </left>
      <right/>
      <top style="hair">
        <color indexed="8"/>
      </top>
      <bottom style="medium">
        <color indexed="8"/>
      </bottom>
      <diagonal/>
    </border>
    <border>
      <left style="hair">
        <color indexed="8"/>
      </left>
      <right/>
      <top style="hair">
        <color indexed="8"/>
      </top>
      <bottom/>
      <diagonal/>
    </border>
    <border>
      <left/>
      <right style="hair">
        <color indexed="8"/>
      </right>
      <top style="hair">
        <color indexed="8"/>
      </top>
      <bottom style="medium">
        <color indexed="8"/>
      </bottom>
      <diagonal/>
    </border>
    <border>
      <left style="medium">
        <color indexed="8"/>
      </left>
      <right/>
      <top style="medium">
        <color indexed="8"/>
      </top>
      <bottom style="medium">
        <color indexed="8"/>
      </bottom>
      <diagonal/>
    </border>
    <border>
      <left/>
      <right style="hair">
        <color indexed="8"/>
      </right>
      <top style="medium">
        <color indexed="8"/>
      </top>
      <bottom style="hair">
        <color indexed="8"/>
      </bottom>
      <diagonal/>
    </border>
    <border>
      <left/>
      <right/>
      <top style="hair">
        <color indexed="8"/>
      </top>
      <bottom style="hair">
        <color indexed="8"/>
      </bottom>
      <diagonal/>
    </border>
    <border>
      <left style="thick">
        <color indexed="64"/>
      </left>
      <right style="hair">
        <color indexed="64"/>
      </right>
      <top/>
      <bottom/>
      <diagonal/>
    </border>
    <border>
      <left style="thick">
        <color indexed="64"/>
      </left>
      <right style="hair">
        <color indexed="64"/>
      </right>
      <top/>
      <bottom style="hair">
        <color indexed="8"/>
      </bottom>
      <diagonal/>
    </border>
    <border>
      <left style="hair">
        <color indexed="64"/>
      </left>
      <right style="hair">
        <color indexed="8"/>
      </right>
      <top style="hair">
        <color indexed="64"/>
      </top>
      <bottom/>
      <diagonal/>
    </border>
    <border>
      <left style="hair">
        <color indexed="64"/>
      </left>
      <right style="hair">
        <color indexed="8"/>
      </right>
      <top/>
      <bottom/>
      <diagonal/>
    </border>
    <border>
      <left style="hair">
        <color indexed="64"/>
      </left>
      <right style="hair">
        <color indexed="8"/>
      </right>
      <top/>
      <bottom style="hair">
        <color indexed="8"/>
      </bottom>
      <diagonal/>
    </border>
    <border>
      <left/>
      <right style="hair">
        <color indexed="64"/>
      </right>
      <top style="hair">
        <color indexed="8"/>
      </top>
      <bottom style="hair">
        <color indexed="8"/>
      </bottom>
      <diagonal/>
    </border>
    <border>
      <left/>
      <right style="hair">
        <color indexed="64"/>
      </right>
      <top style="hair">
        <color indexed="8"/>
      </top>
      <bottom style="thick">
        <color indexed="64"/>
      </bottom>
      <diagonal/>
    </border>
    <border>
      <left style="thick">
        <color indexed="8"/>
      </left>
      <right style="thick">
        <color indexed="64"/>
      </right>
      <top style="thick">
        <color indexed="8"/>
      </top>
      <bottom/>
      <diagonal/>
    </border>
    <border>
      <left style="thick">
        <color indexed="8"/>
      </left>
      <right style="thick">
        <color indexed="64"/>
      </right>
      <top/>
      <bottom/>
      <diagonal/>
    </border>
    <border>
      <left style="thick">
        <color indexed="8"/>
      </left>
      <right style="thick">
        <color indexed="64"/>
      </right>
      <top/>
      <bottom style="thick">
        <color indexed="8"/>
      </bottom>
      <diagonal/>
    </border>
    <border>
      <left style="thick">
        <color indexed="64"/>
      </left>
      <right style="hair">
        <color indexed="64"/>
      </right>
      <top style="thick">
        <color indexed="8"/>
      </top>
      <bottom/>
      <diagonal/>
    </border>
    <border>
      <left style="thick">
        <color indexed="64"/>
      </left>
      <right style="hair">
        <color indexed="64"/>
      </right>
      <top style="hair">
        <color indexed="8"/>
      </top>
      <bottom style="thick">
        <color indexed="8"/>
      </bottom>
      <diagonal/>
    </border>
    <border>
      <left style="hair">
        <color indexed="64"/>
      </left>
      <right style="hair">
        <color indexed="8"/>
      </right>
      <top style="hair">
        <color indexed="8"/>
      </top>
      <bottom/>
      <diagonal/>
    </border>
    <border>
      <left style="hair">
        <color indexed="64"/>
      </left>
      <right style="hair">
        <color indexed="8"/>
      </right>
      <top/>
      <bottom style="hair">
        <color indexed="64"/>
      </bottom>
      <diagonal/>
    </border>
    <border>
      <left/>
      <right/>
      <top style="hair">
        <color indexed="8"/>
      </top>
      <bottom style="thick">
        <color indexed="64"/>
      </bottom>
      <diagonal/>
    </border>
    <border>
      <left style="hair">
        <color indexed="64"/>
      </left>
      <right style="hair">
        <color indexed="8"/>
      </right>
      <top/>
      <bottom style="thick">
        <color indexed="8"/>
      </bottom>
      <diagonal/>
    </border>
    <border>
      <left/>
      <right/>
      <top style="thick">
        <color indexed="8"/>
      </top>
      <bottom/>
      <diagonal/>
    </border>
    <border>
      <left style="hair">
        <color indexed="64"/>
      </left>
      <right style="hair">
        <color indexed="8"/>
      </right>
      <top style="thick">
        <color indexed="8"/>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8"/>
      </bottom>
      <diagonal/>
    </border>
    <border>
      <left/>
      <right style="thick">
        <color indexed="64"/>
      </right>
      <top style="thick">
        <color indexed="8"/>
      </top>
      <bottom/>
      <diagonal/>
    </border>
    <border>
      <left/>
      <right style="thick">
        <color indexed="64"/>
      </right>
      <top/>
      <bottom/>
      <diagonal/>
    </border>
    <border>
      <left/>
      <right/>
      <top/>
      <bottom style="hair">
        <color indexed="8"/>
      </bottom>
      <diagonal/>
    </border>
    <border>
      <left/>
      <right/>
      <top style="hair">
        <color indexed="8"/>
      </top>
      <bottom/>
      <diagonal/>
    </border>
    <border>
      <left style="hair">
        <color indexed="64"/>
      </left>
      <right style="hair">
        <color indexed="8"/>
      </right>
      <top/>
      <bottom style="thick">
        <color indexed="64"/>
      </bottom>
      <diagonal/>
    </border>
    <border>
      <left/>
      <right style="hair">
        <color indexed="64"/>
      </right>
      <top/>
      <bottom style="hair">
        <color indexed="8"/>
      </bottom>
      <diagonal/>
    </border>
    <border>
      <left style="thick">
        <color indexed="64"/>
      </left>
      <right style="hair">
        <color indexed="64"/>
      </right>
      <top/>
      <bottom style="hair">
        <color indexed="64"/>
      </bottom>
      <diagonal/>
    </border>
    <border>
      <left style="hair">
        <color indexed="64"/>
      </left>
      <right style="hair">
        <color indexed="8"/>
      </right>
      <top style="hair">
        <color indexed="8"/>
      </top>
      <bottom style="thick">
        <color indexed="8"/>
      </bottom>
      <diagonal/>
    </border>
    <border>
      <left style="thick">
        <color indexed="8"/>
      </left>
      <right/>
      <top/>
      <bottom/>
      <diagonal/>
    </border>
    <border>
      <left style="thick">
        <color indexed="8"/>
      </left>
      <right style="thick">
        <color indexed="64"/>
      </right>
      <top style="thick">
        <color indexed="8"/>
      </top>
      <bottom style="thick">
        <color indexed="8"/>
      </bottom>
      <diagonal/>
    </border>
    <border>
      <left/>
      <right style="thick">
        <color indexed="64"/>
      </right>
      <top/>
      <bottom style="thick">
        <color indexed="8"/>
      </bottom>
      <diagonal/>
    </border>
    <border>
      <left style="hair">
        <color indexed="8"/>
      </left>
      <right/>
      <top/>
      <bottom style="hair">
        <color indexed="8"/>
      </bottom>
      <diagonal/>
    </border>
    <border>
      <left style="thick">
        <color indexed="64"/>
      </left>
      <right style="hair">
        <color indexed="8"/>
      </right>
      <top style="hair">
        <color indexed="8"/>
      </top>
      <bottom/>
      <diagonal/>
    </border>
    <border>
      <left style="thick">
        <color indexed="64"/>
      </left>
      <right style="hair">
        <color indexed="8"/>
      </right>
      <top/>
      <bottom style="hair">
        <color indexed="8"/>
      </bottom>
      <diagonal/>
    </border>
    <border>
      <left style="thick">
        <color indexed="64"/>
      </left>
      <right style="hair">
        <color indexed="8"/>
      </right>
      <top style="thick">
        <color indexed="64"/>
      </top>
      <bottom/>
      <diagonal/>
    </border>
    <border>
      <left style="hair">
        <color indexed="8"/>
      </left>
      <right style="thick">
        <color indexed="8"/>
      </right>
      <top style="thick">
        <color indexed="64"/>
      </top>
      <bottom/>
      <diagonal/>
    </border>
    <border>
      <left style="thick">
        <color indexed="64"/>
      </left>
      <right style="hair">
        <color indexed="8"/>
      </right>
      <top/>
      <bottom/>
      <diagonal/>
    </border>
    <border>
      <left style="hair">
        <color indexed="8"/>
      </left>
      <right style="thick">
        <color indexed="8"/>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top style="hair">
        <color indexed="8"/>
      </top>
      <bottom/>
      <diagonal/>
    </border>
    <border>
      <left style="thick">
        <color indexed="64"/>
      </left>
      <right style="hair">
        <color indexed="8"/>
      </right>
      <top/>
      <bottom style="thick">
        <color indexed="64"/>
      </bottom>
      <diagonal/>
    </border>
    <border>
      <left style="hair">
        <color indexed="64"/>
      </left>
      <right style="thick">
        <color indexed="64"/>
      </right>
      <top style="hair">
        <color indexed="64"/>
      </top>
      <bottom/>
      <diagonal/>
    </border>
    <border>
      <left style="hair">
        <color indexed="64"/>
      </left>
      <right style="thick">
        <color indexed="64"/>
      </right>
      <top/>
      <bottom style="hair">
        <color indexed="64"/>
      </bottom>
      <diagonal/>
    </border>
    <border>
      <left style="hair">
        <color indexed="64"/>
      </left>
      <right style="thick">
        <color indexed="8"/>
      </right>
      <top style="hair">
        <color indexed="8"/>
      </top>
      <bottom/>
      <diagonal/>
    </border>
    <border>
      <left style="hair">
        <color indexed="64"/>
      </left>
      <right style="thick">
        <color indexed="8"/>
      </right>
      <top/>
      <bottom style="thick">
        <color indexed="64"/>
      </bottom>
      <diagonal/>
    </border>
    <border>
      <left style="hair">
        <color indexed="8"/>
      </left>
      <right style="hair">
        <color indexed="8"/>
      </right>
      <top style="thick">
        <color indexed="64"/>
      </top>
      <bottom/>
      <diagonal/>
    </border>
    <border>
      <left/>
      <right style="thick">
        <color indexed="8"/>
      </right>
      <top style="hair">
        <color indexed="8"/>
      </top>
      <bottom/>
      <diagonal/>
    </border>
    <border>
      <left/>
      <right style="thick">
        <color indexed="8"/>
      </right>
      <top/>
      <bottom/>
      <diagonal/>
    </border>
    <border>
      <left/>
      <right style="thick">
        <color indexed="8"/>
      </right>
      <top/>
      <bottom style="hair">
        <color indexed="8"/>
      </bottom>
      <diagonal/>
    </border>
    <border>
      <left style="thin">
        <color indexed="8"/>
      </left>
      <right/>
      <top/>
      <bottom/>
      <diagonal/>
    </border>
    <border>
      <left style="hair">
        <color indexed="64"/>
      </left>
      <right/>
      <top style="hair">
        <color indexed="64"/>
      </top>
      <bottom/>
      <diagonal/>
    </border>
    <border>
      <left style="thick">
        <color indexed="64"/>
      </left>
      <right style="hair">
        <color indexed="8"/>
      </right>
      <top/>
      <bottom style="hair">
        <color indexed="64"/>
      </bottom>
      <diagonal/>
    </border>
    <border>
      <left style="hair">
        <color indexed="8"/>
      </left>
      <right style="thick">
        <color indexed="64"/>
      </right>
      <top style="hair">
        <color indexed="8"/>
      </top>
      <bottom/>
      <diagonal/>
    </border>
    <border>
      <left style="hair">
        <color indexed="8"/>
      </left>
      <right style="thick">
        <color indexed="64"/>
      </right>
      <top/>
      <bottom/>
      <diagonal/>
    </border>
    <border>
      <left style="hair">
        <color indexed="8"/>
      </left>
      <right style="thick">
        <color indexed="64"/>
      </right>
      <top/>
      <bottom style="hair">
        <color indexed="8"/>
      </bottom>
      <diagonal/>
    </border>
    <border>
      <left style="hair">
        <color indexed="8"/>
      </left>
      <right style="hair">
        <color indexed="64"/>
      </right>
      <top style="hair">
        <color indexed="8"/>
      </top>
      <bottom style="hair">
        <color indexed="64"/>
      </bottom>
      <diagonal/>
    </border>
    <border>
      <left style="thick">
        <color indexed="64"/>
      </left>
      <right style="thick">
        <color indexed="64"/>
      </right>
      <top style="thick">
        <color indexed="64"/>
      </top>
      <bottom style="thick">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hair">
        <color indexed="8"/>
      </left>
      <right style="hair">
        <color indexed="8"/>
      </right>
      <top style="medium">
        <color indexed="8"/>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8"/>
      </left>
      <right style="thick">
        <color indexed="64"/>
      </right>
      <top style="thick">
        <color indexed="64"/>
      </top>
      <bottom/>
      <diagonal/>
    </border>
    <border>
      <left style="hair">
        <color indexed="64"/>
      </left>
      <right style="hair">
        <color indexed="8"/>
      </right>
      <top style="thick">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8"/>
      </left>
      <right style="medium">
        <color indexed="8"/>
      </right>
      <top style="hair">
        <color indexed="8"/>
      </top>
      <bottom/>
      <diagonal/>
    </border>
    <border>
      <left style="hair">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8"/>
      </left>
      <right style="medium">
        <color indexed="8"/>
      </right>
      <top/>
      <bottom style="medium">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8"/>
      </top>
      <bottom style="medium">
        <color indexed="64"/>
      </bottom>
      <diagonal/>
    </border>
    <border>
      <left style="thick">
        <color indexed="64"/>
      </left>
      <right style="hair">
        <color indexed="8"/>
      </right>
      <top style="hair">
        <color indexed="8"/>
      </top>
      <bottom style="thick">
        <color indexed="8"/>
      </bottom>
      <diagonal/>
    </border>
    <border>
      <left style="thick">
        <color indexed="64"/>
      </left>
      <right style="hair">
        <color indexed="8"/>
      </right>
      <top style="thick">
        <color indexed="8"/>
      </top>
      <bottom style="thick">
        <color indexed="64"/>
      </bottom>
      <diagonal/>
    </border>
  </borders>
  <cellStyleXfs count="3">
    <xf numFmtId="0" fontId="0" fillId="0" borderId="0"/>
    <xf numFmtId="164" fontId="24" fillId="0" borderId="0" applyFont="0" applyFill="0" applyBorder="0" applyAlignment="0" applyProtection="0"/>
    <xf numFmtId="9" fontId="24" fillId="0" borderId="0" applyFont="0" applyFill="0" applyBorder="0" applyAlignment="0" applyProtection="0"/>
  </cellStyleXfs>
  <cellXfs count="517">
    <xf numFmtId="0" fontId="0" fillId="0" borderId="0" xfId="0"/>
    <xf numFmtId="0" fontId="3" fillId="0" borderId="0" xfId="0" applyFont="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0" fillId="0" borderId="0" xfId="0" applyFont="1" applyAlignment="1" applyProtection="1">
      <alignment vertical="top"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10" fillId="0" borderId="0" xfId="0" applyFont="1" applyAlignment="1" applyProtection="1">
      <alignment horizontal="left" vertical="top" wrapText="1"/>
      <protection locked="0"/>
    </xf>
    <xf numFmtId="0" fontId="16" fillId="0" borderId="0" xfId="0" applyFont="1" applyAlignment="1" applyProtection="1">
      <alignment horizontal="center" vertical="center" wrapText="1"/>
      <protection locked="0"/>
    </xf>
    <xf numFmtId="0" fontId="11" fillId="0" borderId="0" xfId="0" applyFont="1" applyAlignment="1" applyProtection="1">
      <alignment vertical="top" wrapText="1"/>
      <protection locked="0"/>
    </xf>
    <xf numFmtId="0" fontId="10" fillId="0" borderId="0" xfId="0" applyFont="1" applyAlignment="1">
      <alignment vertical="center" wrapText="1"/>
    </xf>
    <xf numFmtId="0" fontId="14" fillId="0" borderId="0" xfId="0" applyFont="1" applyAlignment="1">
      <alignment horizontal="center" vertical="center" wrapText="1"/>
    </xf>
    <xf numFmtId="0" fontId="10" fillId="0" borderId="0" xfId="0" applyFont="1" applyAlignment="1">
      <alignment wrapText="1"/>
    </xf>
    <xf numFmtId="0" fontId="2" fillId="0" borderId="0" xfId="0" applyFont="1" applyAlignment="1">
      <alignment wrapText="1"/>
    </xf>
    <xf numFmtId="0" fontId="10" fillId="0" borderId="0" xfId="0" applyFont="1"/>
    <xf numFmtId="0" fontId="13" fillId="0" borderId="0" xfId="0" applyFont="1"/>
    <xf numFmtId="0" fontId="3" fillId="0" borderId="0" xfId="0" applyFont="1"/>
    <xf numFmtId="0" fontId="5" fillId="8" borderId="2" xfId="0" applyFont="1" applyFill="1" applyBorder="1" applyAlignment="1">
      <alignment horizontal="center" vertical="center" wrapText="1"/>
    </xf>
    <xf numFmtId="0" fontId="27" fillId="0" borderId="0" xfId="0" applyFont="1"/>
    <xf numFmtId="0" fontId="31" fillId="0" borderId="0" xfId="0" applyFont="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2" fillId="9" borderId="10" xfId="0" applyFont="1" applyFill="1" applyBorder="1" applyAlignment="1" applyProtection="1">
      <alignment horizontal="left" vertical="top" wrapText="1"/>
      <protection locked="0"/>
    </xf>
    <xf numFmtId="0" fontId="2" fillId="9" borderId="0" xfId="0" applyFont="1" applyFill="1" applyAlignment="1" applyProtection="1">
      <alignment horizontal="left" vertical="top" wrapText="1"/>
      <protection locked="0"/>
    </xf>
    <xf numFmtId="0" fontId="2" fillId="9" borderId="11" xfId="0" applyFont="1" applyFill="1" applyBorder="1" applyAlignment="1" applyProtection="1">
      <alignment horizontal="left" vertical="top" wrapText="1"/>
      <protection locked="0"/>
    </xf>
    <xf numFmtId="0" fontId="2" fillId="9" borderId="12" xfId="0" applyFont="1" applyFill="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5" fillId="8" borderId="14" xfId="0" applyFont="1" applyFill="1" applyBorder="1" applyAlignment="1">
      <alignment horizontal="center" vertical="center" wrapText="1"/>
    </xf>
    <xf numFmtId="0" fontId="10" fillId="0" borderId="20" xfId="0" applyFont="1" applyBorder="1" applyAlignment="1" applyProtection="1">
      <alignment vertical="top" wrapText="1"/>
      <protection locked="0"/>
    </xf>
    <xf numFmtId="0" fontId="5" fillId="8" borderId="21"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34" fillId="8" borderId="2" xfId="0" applyFont="1" applyFill="1" applyBorder="1" applyAlignment="1">
      <alignment horizontal="center" vertical="center" wrapText="1"/>
    </xf>
    <xf numFmtId="49" fontId="2" fillId="2" borderId="2" xfId="0" applyNumberFormat="1" applyFont="1" applyFill="1" applyBorder="1" applyAlignment="1" applyProtection="1">
      <alignment vertical="top" wrapText="1"/>
      <protection hidden="1"/>
    </xf>
    <xf numFmtId="0" fontId="16" fillId="10" borderId="30" xfId="0" applyFont="1" applyFill="1" applyBorder="1" applyAlignment="1">
      <alignment horizontal="center" vertical="center" wrapText="1"/>
    </xf>
    <xf numFmtId="0" fontId="10" fillId="10" borderId="34" xfId="0" applyFont="1" applyFill="1" applyBorder="1" applyAlignment="1">
      <alignment horizontal="left" vertical="top" wrapText="1" indent="1"/>
    </xf>
    <xf numFmtId="0" fontId="10" fillId="10" borderId="2" xfId="0" applyFont="1" applyFill="1" applyBorder="1" applyAlignment="1">
      <alignment horizontal="left" vertical="top" wrapText="1" indent="1"/>
    </xf>
    <xf numFmtId="0" fontId="14" fillId="10" borderId="2" xfId="0" applyFont="1" applyFill="1" applyBorder="1" applyAlignment="1">
      <alignment horizontal="left" vertical="top" wrapText="1" indent="1"/>
    </xf>
    <xf numFmtId="0" fontId="2" fillId="9" borderId="2" xfId="0" applyFont="1" applyFill="1" applyBorder="1" applyAlignment="1" applyProtection="1">
      <alignment horizontal="center" vertical="top" wrapText="1"/>
      <protection locked="0"/>
    </xf>
    <xf numFmtId="0" fontId="16" fillId="10" borderId="2" xfId="0" applyFont="1" applyFill="1" applyBorder="1" applyAlignment="1">
      <alignment horizontal="center" vertical="center" wrapText="1"/>
    </xf>
    <xf numFmtId="0" fontId="2" fillId="9" borderId="26" xfId="0" applyFont="1" applyFill="1" applyBorder="1" applyAlignment="1" applyProtection="1">
      <alignment horizontal="center" vertical="top" wrapText="1"/>
      <protection locked="0"/>
    </xf>
    <xf numFmtId="0" fontId="2" fillId="9" borderId="24" xfId="0" applyFont="1" applyFill="1" applyBorder="1" applyAlignment="1" applyProtection="1">
      <alignment horizontal="center" vertical="top" wrapText="1"/>
      <protection locked="0"/>
    </xf>
    <xf numFmtId="0" fontId="28" fillId="10" borderId="35" xfId="0" applyFont="1" applyFill="1" applyBorder="1" applyAlignment="1">
      <alignment horizontal="center" vertical="center" wrapText="1"/>
    </xf>
    <xf numFmtId="0" fontId="28" fillId="10" borderId="5" xfId="0" applyFont="1" applyFill="1" applyBorder="1" applyAlignment="1">
      <alignment horizontal="center" vertical="center" wrapText="1"/>
    </xf>
    <xf numFmtId="0" fontId="28" fillId="10" borderId="36" xfId="0" applyFont="1" applyFill="1" applyBorder="1" applyAlignment="1">
      <alignment horizontal="center" vertical="center" wrapText="1"/>
    </xf>
    <xf numFmtId="0" fontId="2" fillId="9" borderId="34" xfId="0" applyFont="1" applyFill="1" applyBorder="1" applyAlignment="1" applyProtection="1">
      <alignment horizontal="center" vertical="top" wrapText="1"/>
      <protection locked="0"/>
    </xf>
    <xf numFmtId="0" fontId="3" fillId="10" borderId="34"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10" fillId="9" borderId="34" xfId="0" applyFont="1" applyFill="1" applyBorder="1" applyAlignment="1" applyProtection="1">
      <alignment horizontal="center" wrapText="1"/>
      <protection locked="0"/>
    </xf>
    <xf numFmtId="0" fontId="10" fillId="9" borderId="2" xfId="0" applyFont="1" applyFill="1" applyBorder="1" applyAlignment="1" applyProtection="1">
      <alignment horizontal="center" wrapText="1"/>
      <protection locked="0"/>
    </xf>
    <xf numFmtId="0" fontId="10" fillId="10" borderId="37" xfId="0" applyFont="1" applyFill="1" applyBorder="1" applyAlignment="1">
      <alignment horizontal="left" vertical="top" wrapText="1" indent="1"/>
    </xf>
    <xf numFmtId="0" fontId="2" fillId="9" borderId="37" xfId="0" applyFont="1" applyFill="1" applyBorder="1" applyAlignment="1" applyProtection="1">
      <alignment horizontal="center" vertical="top" wrapText="1"/>
      <protection locked="0"/>
    </xf>
    <xf numFmtId="0" fontId="10" fillId="9" borderId="37" xfId="0" applyFont="1" applyFill="1" applyBorder="1" applyAlignment="1" applyProtection="1">
      <alignment horizontal="center" wrapText="1"/>
      <protection locked="0"/>
    </xf>
    <xf numFmtId="0" fontId="10" fillId="0" borderId="20" xfId="0" applyFont="1" applyBorder="1"/>
    <xf numFmtId="0" fontId="10" fillId="10" borderId="21" xfId="0" applyFont="1" applyFill="1" applyBorder="1" applyAlignment="1">
      <alignment horizontal="left" vertical="top" wrapText="1" indent="1"/>
    </xf>
    <xf numFmtId="0" fontId="2" fillId="9" borderId="21" xfId="0" applyFont="1" applyFill="1" applyBorder="1" applyAlignment="1" applyProtection="1">
      <alignment horizontal="center" vertical="top" wrapText="1"/>
      <protection locked="0"/>
    </xf>
    <xf numFmtId="0" fontId="10" fillId="9" borderId="21" xfId="0" applyFont="1" applyFill="1" applyBorder="1" applyAlignment="1" applyProtection="1">
      <alignment horizontal="center" wrapText="1"/>
      <protection locked="0"/>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42"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3" fillId="10" borderId="0" xfId="0" applyFont="1" applyFill="1" applyAlignment="1">
      <alignment horizontal="center" vertical="center" wrapText="1"/>
    </xf>
    <xf numFmtId="0" fontId="3" fillId="10" borderId="5" xfId="0" applyFont="1" applyFill="1" applyBorder="1" applyAlignment="1">
      <alignment horizontal="center" vertical="center"/>
    </xf>
    <xf numFmtId="0" fontId="3" fillId="10" borderId="40" xfId="0" applyFont="1" applyFill="1" applyBorder="1" applyAlignment="1">
      <alignment horizontal="center" vertical="center"/>
    </xf>
    <xf numFmtId="0" fontId="3" fillId="10" borderId="43" xfId="0" applyFont="1" applyFill="1" applyBorder="1" applyAlignment="1">
      <alignment horizontal="center" vertical="center" wrapText="1"/>
    </xf>
    <xf numFmtId="0" fontId="10" fillId="10" borderId="44" xfId="0" applyFont="1" applyFill="1" applyBorder="1" applyAlignment="1">
      <alignment horizontal="left" vertical="top" wrapText="1" indent="1"/>
    </xf>
    <xf numFmtId="9" fontId="2" fillId="9" borderId="2" xfId="0" applyNumberFormat="1" applyFont="1" applyFill="1" applyBorder="1" applyAlignment="1" applyProtection="1">
      <alignment horizontal="center" vertical="top" wrapText="1"/>
      <protection locked="0"/>
    </xf>
    <xf numFmtId="0" fontId="2" fillId="9" borderId="14" xfId="0" applyFont="1" applyFill="1" applyBorder="1" applyAlignment="1" applyProtection="1">
      <alignment horizontal="center" vertical="top" wrapText="1"/>
      <protection locked="0"/>
    </xf>
    <xf numFmtId="0" fontId="10" fillId="9" borderId="14" xfId="0" applyFont="1" applyFill="1" applyBorder="1" applyAlignment="1" applyProtection="1">
      <alignment horizontal="center" wrapText="1"/>
      <protection locked="0"/>
    </xf>
    <xf numFmtId="0" fontId="2" fillId="9" borderId="45" xfId="0" applyFont="1" applyFill="1" applyBorder="1" applyAlignment="1" applyProtection="1">
      <alignment horizontal="center" vertical="top" wrapText="1"/>
      <protection locked="0"/>
    </xf>
    <xf numFmtId="0" fontId="10" fillId="9" borderId="46" xfId="0" applyFont="1" applyFill="1" applyBorder="1" applyAlignment="1" applyProtection="1">
      <alignment horizontal="center" wrapText="1"/>
      <protection locked="0"/>
    </xf>
    <xf numFmtId="0" fontId="12" fillId="10" borderId="5" xfId="0" applyFont="1" applyFill="1" applyBorder="1" applyAlignment="1">
      <alignment horizontal="center" vertical="center"/>
    </xf>
    <xf numFmtId="0" fontId="10" fillId="10" borderId="14" xfId="0" applyFont="1" applyFill="1" applyBorder="1" applyAlignment="1">
      <alignment horizontal="left" vertical="top" wrapText="1" indent="1"/>
    </xf>
    <xf numFmtId="0" fontId="10" fillId="10" borderId="40" xfId="0" applyFont="1" applyFill="1" applyBorder="1" applyAlignment="1">
      <alignment horizontal="left" vertical="top" wrapText="1" indent="1"/>
    </xf>
    <xf numFmtId="0" fontId="2" fillId="9" borderId="40" xfId="0" applyFont="1" applyFill="1" applyBorder="1" applyAlignment="1" applyProtection="1">
      <alignment horizontal="center" vertical="top" wrapText="1"/>
      <protection locked="0"/>
    </xf>
    <xf numFmtId="0" fontId="10" fillId="9" borderId="40" xfId="0" applyFont="1" applyFill="1" applyBorder="1" applyAlignment="1" applyProtection="1">
      <alignment horizontal="center" wrapText="1"/>
      <protection locked="0"/>
    </xf>
    <xf numFmtId="0" fontId="16" fillId="10" borderId="13"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14" fillId="10" borderId="37" xfId="0" applyFont="1" applyFill="1" applyBorder="1" applyAlignment="1">
      <alignment horizontal="center" vertical="center" wrapText="1"/>
    </xf>
    <xf numFmtId="0" fontId="3" fillId="10" borderId="35" xfId="0" applyFont="1" applyFill="1" applyBorder="1" applyAlignment="1">
      <alignment horizontal="center" vertical="center"/>
    </xf>
    <xf numFmtId="0" fontId="16" fillId="10" borderId="4" xfId="0" applyFont="1" applyFill="1" applyBorder="1" applyAlignment="1">
      <alignment horizontal="center" vertical="center" wrapText="1"/>
    </xf>
    <xf numFmtId="0" fontId="16" fillId="10" borderId="47" xfId="0" applyFont="1" applyFill="1" applyBorder="1" applyAlignment="1">
      <alignment horizontal="center" vertical="center" wrapText="1"/>
    </xf>
    <xf numFmtId="0" fontId="3" fillId="10" borderId="48" xfId="0" applyFont="1" applyFill="1" applyBorder="1" applyAlignment="1">
      <alignment horizontal="center" vertical="center" wrapText="1"/>
    </xf>
    <xf numFmtId="9" fontId="2" fillId="9" borderId="21" xfId="0" applyNumberFormat="1" applyFont="1" applyFill="1" applyBorder="1" applyAlignment="1" applyProtection="1">
      <alignment horizontal="center" vertical="top" wrapText="1"/>
      <protection locked="0"/>
    </xf>
    <xf numFmtId="0" fontId="37" fillId="9" borderId="37" xfId="0" applyFont="1" applyFill="1" applyBorder="1" applyAlignment="1" applyProtection="1">
      <alignment horizontal="center" wrapText="1"/>
      <protection locked="0"/>
    </xf>
    <xf numFmtId="0" fontId="10" fillId="10" borderId="4" xfId="0" applyFont="1" applyFill="1" applyBorder="1" applyAlignment="1">
      <alignment horizontal="left" vertical="top" wrapText="1" indent="1"/>
    </xf>
    <xf numFmtId="0" fontId="16" fillId="10" borderId="41" xfId="0" applyFont="1" applyFill="1" applyBorder="1" applyAlignment="1">
      <alignment horizontal="center" vertical="center" wrapText="1"/>
    </xf>
    <xf numFmtId="0" fontId="16" fillId="10" borderId="37"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2" fillId="9" borderId="18" xfId="0" applyFont="1" applyFill="1" applyBorder="1" applyAlignment="1" applyProtection="1">
      <alignment horizontal="center" vertical="top" wrapText="1"/>
      <protection locked="0"/>
    </xf>
    <xf numFmtId="0" fontId="14" fillId="10" borderId="39" xfId="0" applyFont="1" applyFill="1" applyBorder="1" applyAlignment="1">
      <alignment horizontal="left" vertical="top" wrapText="1" indent="1"/>
    </xf>
    <xf numFmtId="0" fontId="16" fillId="10" borderId="53" xfId="0" applyFont="1" applyFill="1" applyBorder="1" applyAlignment="1">
      <alignment horizontal="center" vertical="center" wrapText="1"/>
    </xf>
    <xf numFmtId="0" fontId="14" fillId="10" borderId="37" xfId="0" applyFont="1" applyFill="1" applyBorder="1" applyAlignment="1">
      <alignment horizontal="left" vertical="top" wrapText="1" indent="1"/>
    </xf>
    <xf numFmtId="0" fontId="10" fillId="10" borderId="41" xfId="0" applyFont="1" applyFill="1" applyBorder="1" applyAlignment="1">
      <alignment horizontal="left" vertical="top" wrapText="1" indent="1"/>
    </xf>
    <xf numFmtId="0" fontId="16" fillId="10" borderId="54" xfId="0" applyFont="1" applyFill="1" applyBorder="1" applyAlignment="1">
      <alignment horizontal="center" vertical="center" wrapText="1"/>
    </xf>
    <xf numFmtId="0" fontId="10" fillId="10" borderId="24" xfId="0" applyFont="1" applyFill="1" applyBorder="1" applyAlignment="1">
      <alignment horizontal="left" vertical="top" wrapText="1" indent="1"/>
    </xf>
    <xf numFmtId="0" fontId="10" fillId="10" borderId="49" xfId="0" applyFont="1" applyFill="1" applyBorder="1" applyAlignment="1">
      <alignment horizontal="left" vertical="top" wrapText="1" indent="1"/>
    </xf>
    <xf numFmtId="0" fontId="29" fillId="9" borderId="2" xfId="0" applyFont="1" applyFill="1" applyBorder="1" applyAlignment="1" applyProtection="1">
      <alignment horizontal="center" wrapText="1"/>
      <protection locked="0"/>
    </xf>
    <xf numFmtId="0" fontId="10" fillId="9" borderId="0" xfId="0" applyFont="1" applyFill="1" applyAlignment="1" applyProtection="1">
      <alignment horizontal="center" wrapText="1"/>
      <protection locked="0"/>
    </xf>
    <xf numFmtId="0" fontId="3" fillId="10" borderId="55" xfId="0" applyFont="1" applyFill="1" applyBorder="1" applyAlignment="1">
      <alignment horizontal="center" vertical="center"/>
    </xf>
    <xf numFmtId="0" fontId="10" fillId="10" borderId="16" xfId="0" applyFont="1" applyFill="1" applyBorder="1" applyAlignment="1">
      <alignment horizontal="left" vertical="top" wrapText="1" indent="1"/>
    </xf>
    <xf numFmtId="0" fontId="3" fillId="10" borderId="24" xfId="0" applyFont="1" applyFill="1" applyBorder="1" applyAlignment="1">
      <alignment horizontal="center" vertical="center" wrapText="1"/>
    </xf>
    <xf numFmtId="0" fontId="3" fillId="10" borderId="41" xfId="0" applyFont="1" applyFill="1" applyBorder="1" applyAlignment="1">
      <alignment horizontal="center" vertical="center" wrapText="1"/>
    </xf>
    <xf numFmtId="0" fontId="3" fillId="10" borderId="29" xfId="0" applyFont="1" applyFill="1" applyBorder="1" applyAlignment="1">
      <alignment horizontal="center" vertical="center"/>
    </xf>
    <xf numFmtId="0" fontId="10" fillId="9" borderId="56" xfId="0" applyFont="1" applyFill="1" applyBorder="1" applyAlignment="1" applyProtection="1">
      <alignment horizontal="center" wrapText="1"/>
      <protection locked="0"/>
    </xf>
    <xf numFmtId="0" fontId="2" fillId="9" borderId="41" xfId="0" applyFont="1" applyFill="1" applyBorder="1" applyAlignment="1" applyProtection="1">
      <alignment horizontal="center" vertical="top" wrapText="1"/>
      <protection locked="0"/>
    </xf>
    <xf numFmtId="0" fontId="10" fillId="9" borderId="41" xfId="0" applyFont="1" applyFill="1" applyBorder="1" applyAlignment="1" applyProtection="1">
      <alignment horizontal="center" wrapText="1"/>
      <protection locked="0"/>
    </xf>
    <xf numFmtId="0" fontId="10" fillId="9" borderId="24" xfId="0" applyFont="1" applyFill="1" applyBorder="1" applyAlignment="1" applyProtection="1">
      <alignment horizontal="center" wrapText="1"/>
      <protection locked="0"/>
    </xf>
    <xf numFmtId="0" fontId="10" fillId="9" borderId="49" xfId="0" applyFont="1" applyFill="1" applyBorder="1" applyAlignment="1" applyProtection="1">
      <alignment horizontal="center" wrapText="1"/>
      <protection locked="0"/>
    </xf>
    <xf numFmtId="0" fontId="3" fillId="10" borderId="57" xfId="0" applyFont="1" applyFill="1" applyBorder="1" applyAlignment="1">
      <alignment horizontal="center" vertical="center" wrapText="1"/>
    </xf>
    <xf numFmtId="49" fontId="10" fillId="9" borderId="2" xfId="0" applyNumberFormat="1" applyFont="1" applyFill="1" applyBorder="1" applyAlignment="1" applyProtection="1">
      <alignment horizontal="center" wrapText="1"/>
      <protection locked="0"/>
    </xf>
    <xf numFmtId="0" fontId="3" fillId="10" borderId="59" xfId="0" applyFont="1" applyFill="1" applyBorder="1" applyAlignment="1">
      <alignment horizontal="center" vertical="center" wrapText="1"/>
    </xf>
    <xf numFmtId="0" fontId="28" fillId="10" borderId="60" xfId="0" applyFont="1" applyFill="1" applyBorder="1" applyAlignment="1">
      <alignment horizontal="center" vertical="center" wrapText="1"/>
    </xf>
    <xf numFmtId="0" fontId="28" fillId="10" borderId="7" xfId="0" applyFont="1" applyFill="1" applyBorder="1" applyAlignment="1">
      <alignment horizontal="center" vertical="center" wrapText="1"/>
    </xf>
    <xf numFmtId="0" fontId="2" fillId="9" borderId="24" xfId="0" applyFont="1" applyFill="1" applyBorder="1" applyAlignment="1" applyProtection="1">
      <alignment horizontal="center" wrapText="1"/>
      <protection locked="0"/>
    </xf>
    <xf numFmtId="0" fontId="28" fillId="10" borderId="48" xfId="0" applyFont="1" applyFill="1" applyBorder="1" applyAlignment="1">
      <alignment horizontal="center" vertical="center" wrapText="1"/>
    </xf>
    <xf numFmtId="0" fontId="18" fillId="9" borderId="24" xfId="0" applyFont="1" applyFill="1" applyBorder="1" applyAlignment="1" applyProtection="1">
      <alignment horizontal="center" vertical="top" wrapText="1"/>
      <protection locked="0"/>
    </xf>
    <xf numFmtId="0" fontId="3" fillId="10" borderId="6" xfId="0" applyFont="1" applyFill="1" applyBorder="1" applyAlignment="1">
      <alignment horizontal="center" vertical="center" wrapText="1"/>
    </xf>
    <xf numFmtId="49" fontId="10" fillId="9" borderId="14" xfId="0" applyNumberFormat="1" applyFont="1" applyFill="1" applyBorder="1" applyAlignment="1" applyProtection="1">
      <alignment horizontal="center" wrapText="1"/>
      <protection locked="0"/>
    </xf>
    <xf numFmtId="49" fontId="10" fillId="9" borderId="40" xfId="0" applyNumberFormat="1" applyFont="1" applyFill="1" applyBorder="1" applyAlignment="1" applyProtection="1">
      <alignment horizontal="center" wrapText="1"/>
      <protection locked="0"/>
    </xf>
    <xf numFmtId="0" fontId="3" fillId="10" borderId="4" xfId="0" applyFont="1" applyFill="1" applyBorder="1" applyAlignment="1">
      <alignment horizontal="center" vertical="center" wrapText="1"/>
    </xf>
    <xf numFmtId="0" fontId="10" fillId="9" borderId="13" xfId="0" applyFont="1" applyFill="1" applyBorder="1" applyAlignment="1" applyProtection="1">
      <alignment horizontal="center" wrapText="1"/>
      <protection locked="0"/>
    </xf>
    <xf numFmtId="0" fontId="2" fillId="9" borderId="132" xfId="0" applyFont="1" applyFill="1" applyBorder="1" applyAlignment="1" applyProtection="1">
      <alignment horizontal="center" vertical="top" wrapText="1"/>
      <protection locked="0"/>
    </xf>
    <xf numFmtId="0" fontId="2" fillId="9" borderId="4" xfId="0" applyFont="1" applyFill="1" applyBorder="1" applyAlignment="1" applyProtection="1">
      <alignment horizontal="center" vertical="top" wrapText="1"/>
      <protection locked="0"/>
    </xf>
    <xf numFmtId="0" fontId="10" fillId="9" borderId="4" xfId="0" applyFont="1" applyFill="1" applyBorder="1" applyAlignment="1" applyProtection="1">
      <alignment horizontal="center" wrapText="1"/>
      <protection locked="0"/>
    </xf>
    <xf numFmtId="0" fontId="3" fillId="10" borderId="134"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16" fillId="10" borderId="135" xfId="0" applyFont="1" applyFill="1" applyBorder="1" applyAlignment="1">
      <alignment horizontal="left" vertical="center" wrapText="1"/>
    </xf>
    <xf numFmtId="0" fontId="14" fillId="10" borderId="135" xfId="0" applyFont="1" applyFill="1" applyBorder="1" applyAlignment="1">
      <alignment horizontal="left" vertical="center" wrapText="1"/>
    </xf>
    <xf numFmtId="0" fontId="16" fillId="10" borderId="95" xfId="0" applyFont="1" applyFill="1" applyBorder="1" applyAlignment="1">
      <alignment horizontal="left" vertical="center" wrapText="1"/>
    </xf>
    <xf numFmtId="0" fontId="3" fillId="10" borderId="119" xfId="0" applyFont="1" applyFill="1" applyBorder="1" applyAlignment="1">
      <alignment horizontal="center" vertical="center" wrapText="1"/>
    </xf>
    <xf numFmtId="0" fontId="16" fillId="10" borderId="136" xfId="0" applyFont="1" applyFill="1" applyBorder="1" applyAlignment="1">
      <alignment horizontal="left" vertical="center" wrapText="1"/>
    </xf>
    <xf numFmtId="0" fontId="3" fillId="10" borderId="137" xfId="0" applyFont="1" applyFill="1" applyBorder="1" applyAlignment="1">
      <alignment horizontal="center" vertical="center" wrapText="1"/>
    </xf>
    <xf numFmtId="0" fontId="36" fillId="9" borderId="0" xfId="0" applyFont="1" applyFill="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9" borderId="10" xfId="0" applyFont="1" applyFill="1" applyBorder="1" applyAlignment="1" applyProtection="1">
      <alignment horizontal="left" vertical="top" wrapText="1"/>
      <protection locked="0"/>
    </xf>
    <xf numFmtId="0" fontId="12" fillId="24" borderId="140" xfId="0" applyFont="1" applyFill="1" applyBorder="1" applyAlignment="1">
      <alignment horizontal="center" vertical="center" wrapText="1"/>
    </xf>
    <xf numFmtId="0" fontId="12" fillId="24" borderId="139" xfId="0" applyFont="1" applyFill="1" applyBorder="1" applyAlignment="1">
      <alignment horizontal="center" vertical="center" wrapText="1"/>
    </xf>
    <xf numFmtId="0" fontId="41" fillId="8" borderId="133" xfId="0" applyFont="1" applyFill="1" applyBorder="1" applyAlignment="1">
      <alignment horizontal="center" vertical="center" wrapText="1"/>
    </xf>
    <xf numFmtId="0" fontId="34" fillId="0" borderId="0" xfId="0" applyFont="1" applyAlignment="1">
      <alignment horizontal="center" vertical="center" wrapText="1"/>
    </xf>
    <xf numFmtId="0" fontId="0" fillId="0" borderId="0" xfId="0" applyAlignment="1">
      <alignment vertical="center"/>
    </xf>
    <xf numFmtId="0" fontId="7" fillId="0" borderId="0" xfId="0" applyFont="1" applyAlignment="1">
      <alignment vertical="center"/>
    </xf>
    <xf numFmtId="0" fontId="0" fillId="0" borderId="0" xfId="0" applyAlignment="1">
      <alignment horizontal="left" vertical="center"/>
    </xf>
    <xf numFmtId="0" fontId="2" fillId="9" borderId="26" xfId="0" applyFont="1" applyFill="1" applyBorder="1" applyAlignment="1" applyProtection="1">
      <alignment horizontal="left" vertical="top" wrapText="1"/>
      <protection locked="0"/>
    </xf>
    <xf numFmtId="0" fontId="2" fillId="9" borderId="24" xfId="0" applyFont="1" applyFill="1" applyBorder="1" applyAlignment="1" applyProtection="1">
      <alignment horizontal="left" vertical="top" wrapText="1"/>
      <protection locked="0"/>
    </xf>
    <xf numFmtId="0" fontId="2" fillId="9" borderId="18" xfId="0" applyFont="1" applyFill="1" applyBorder="1" applyAlignment="1" applyProtection="1">
      <alignment horizontal="left" vertical="top" wrapText="1"/>
      <protection locked="0"/>
    </xf>
    <xf numFmtId="0" fontId="2" fillId="9" borderId="25" xfId="0" applyFont="1" applyFill="1" applyBorder="1" applyAlignment="1" applyProtection="1">
      <alignment horizontal="center" vertical="top" wrapText="1"/>
      <protection locked="0"/>
    </xf>
    <xf numFmtId="0" fontId="18" fillId="9" borderId="51" xfId="0" applyFont="1" applyFill="1" applyBorder="1" applyAlignment="1" applyProtection="1">
      <alignment horizontal="left" vertical="top" wrapText="1"/>
      <protection locked="0"/>
    </xf>
    <xf numFmtId="0" fontId="7" fillId="9" borderId="24" xfId="0" applyFont="1" applyFill="1" applyBorder="1" applyAlignment="1" applyProtection="1">
      <alignment horizontal="center" vertical="top" wrapText="1"/>
      <protection locked="0"/>
    </xf>
    <xf numFmtId="0" fontId="2" fillId="9" borderId="51" xfId="0" applyFont="1" applyFill="1" applyBorder="1" applyAlignment="1" applyProtection="1">
      <alignment horizontal="center" wrapText="1"/>
      <protection locked="0"/>
    </xf>
    <xf numFmtId="0" fontId="1" fillId="0" borderId="0" xfId="0" applyFont="1" applyAlignment="1">
      <alignment horizontal="center"/>
    </xf>
    <xf numFmtId="0" fontId="3" fillId="0" borderId="0" xfId="0" applyFont="1" applyAlignment="1">
      <alignment vertical="center"/>
    </xf>
    <xf numFmtId="0" fontId="30" fillId="0" borderId="0" xfId="0" applyFont="1" applyAlignment="1">
      <alignment vertical="center"/>
    </xf>
    <xf numFmtId="0" fontId="42" fillId="0" borderId="0" xfId="0" applyFont="1" applyAlignment="1" applyProtection="1">
      <alignment wrapText="1"/>
      <protection locked="0"/>
    </xf>
    <xf numFmtId="0" fontId="2" fillId="0" borderId="0" xfId="0" applyFont="1"/>
    <xf numFmtId="0" fontId="43" fillId="0" borderId="0" xfId="0" applyFont="1" applyAlignment="1">
      <alignment horizontal="left" vertical="center" wrapText="1"/>
    </xf>
    <xf numFmtId="0" fontId="30" fillId="0" borderId="0" xfId="0" applyFont="1" applyAlignment="1">
      <alignment horizontal="center" vertical="center" wrapText="1"/>
    </xf>
    <xf numFmtId="0" fontId="43" fillId="6" borderId="8" xfId="0" applyFont="1" applyFill="1" applyBorder="1" applyAlignment="1">
      <alignment horizontal="center" vertical="center"/>
    </xf>
    <xf numFmtId="0" fontId="43" fillId="6" borderId="8" xfId="0" applyFont="1" applyFill="1" applyBorder="1" applyAlignment="1">
      <alignmen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vertical="center" wrapText="1"/>
    </xf>
    <xf numFmtId="0" fontId="18" fillId="0" borderId="0" xfId="0" applyFont="1" applyAlignment="1">
      <alignment horizontal="center" vertical="center" wrapText="1"/>
    </xf>
    <xf numFmtId="0" fontId="2" fillId="0" borderId="0" xfId="0" applyFont="1" applyProtection="1">
      <protection hidden="1"/>
    </xf>
    <xf numFmtId="0" fontId="3" fillId="3" borderId="143" xfId="0" applyFont="1" applyFill="1" applyBorder="1" applyAlignment="1">
      <alignment horizontal="center" vertical="center"/>
    </xf>
    <xf numFmtId="0" fontId="30" fillId="4" borderId="143" xfId="0" applyFont="1" applyFill="1" applyBorder="1" applyAlignment="1" applyProtection="1">
      <alignment horizontal="center" vertical="center"/>
      <protection locked="0"/>
    </xf>
    <xf numFmtId="0" fontId="3" fillId="4" borderId="143" xfId="0" applyFont="1" applyFill="1" applyBorder="1" applyAlignment="1" applyProtection="1">
      <alignment horizontal="center" vertical="center"/>
      <protection locked="0"/>
    </xf>
    <xf numFmtId="4" fontId="2" fillId="5" borderId="143" xfId="0" applyNumberFormat="1" applyFont="1" applyFill="1" applyBorder="1" applyAlignment="1">
      <alignment horizontal="center" vertical="center" wrapText="1"/>
    </xf>
    <xf numFmtId="0" fontId="3" fillId="25" borderId="143" xfId="0" applyFont="1" applyFill="1" applyBorder="1" applyAlignment="1">
      <alignment horizontal="left" vertical="center"/>
    </xf>
    <xf numFmtId="0" fontId="3" fillId="25" borderId="143" xfId="0" applyFont="1" applyFill="1" applyBorder="1" applyAlignment="1">
      <alignment horizontal="center" vertical="center"/>
    </xf>
    <xf numFmtId="0" fontId="3" fillId="25" borderId="143" xfId="0" applyFont="1" applyFill="1" applyBorder="1" applyAlignment="1">
      <alignment horizontal="left" vertical="center" wrapText="1"/>
    </xf>
    <xf numFmtId="0" fontId="3" fillId="25" borderId="143" xfId="0" applyFont="1" applyFill="1" applyBorder="1" applyAlignment="1">
      <alignment vertical="center"/>
    </xf>
    <xf numFmtId="0" fontId="3" fillId="26" borderId="3" xfId="0" applyFont="1" applyFill="1" applyBorder="1" applyAlignment="1" applyProtection="1">
      <alignment vertical="center"/>
      <protection locked="0"/>
    </xf>
    <xf numFmtId="165" fontId="3" fillId="26" borderId="143" xfId="0" applyNumberFormat="1" applyFont="1" applyFill="1" applyBorder="1" applyAlignment="1" applyProtection="1">
      <alignment horizontal="center" vertical="center"/>
      <protection locked="0"/>
    </xf>
    <xf numFmtId="0" fontId="30" fillId="26" borderId="143" xfId="0" applyFont="1" applyFill="1" applyBorder="1" applyAlignment="1" applyProtection="1">
      <alignment horizontal="center" vertical="center"/>
      <protection locked="0"/>
    </xf>
    <xf numFmtId="0" fontId="2" fillId="5" borderId="143" xfId="0" applyFont="1" applyFill="1" applyBorder="1" applyAlignment="1">
      <alignment horizontal="center" vertical="center" wrapText="1"/>
    </xf>
    <xf numFmtId="0" fontId="2" fillId="4" borderId="143" xfId="0" applyFont="1" applyFill="1" applyBorder="1" applyAlignment="1">
      <alignment horizontal="center" vertical="center"/>
    </xf>
    <xf numFmtId="165" fontId="2" fillId="26" borderId="143" xfId="0" applyNumberFormat="1" applyFont="1" applyFill="1" applyBorder="1" applyAlignment="1" applyProtection="1">
      <alignment horizontal="center" vertical="center"/>
      <protection locked="0"/>
    </xf>
    <xf numFmtId="0" fontId="2" fillId="26" borderId="143" xfId="0" applyFont="1" applyFill="1" applyBorder="1" applyAlignment="1" applyProtection="1">
      <alignment horizontal="center" vertical="center" wrapText="1"/>
      <protection locked="0"/>
    </xf>
    <xf numFmtId="0" fontId="2" fillId="26" borderId="143" xfId="0" applyFont="1" applyFill="1" applyBorder="1" applyAlignment="1" applyProtection="1">
      <alignment horizontal="center" vertical="center"/>
      <protection locked="0"/>
    </xf>
    <xf numFmtId="0" fontId="3" fillId="27" borderId="143" xfId="0" applyFont="1" applyFill="1" applyBorder="1" applyAlignment="1">
      <alignment horizontal="left" vertical="center"/>
    </xf>
    <xf numFmtId="0" fontId="3" fillId="27" borderId="143" xfId="0" applyFont="1" applyFill="1" applyBorder="1" applyAlignment="1">
      <alignment horizontal="left" vertical="center" wrapText="1"/>
    </xf>
    <xf numFmtId="0" fontId="3" fillId="25" borderId="143" xfId="0" applyFont="1" applyFill="1" applyBorder="1" applyAlignment="1">
      <alignment vertical="center" wrapText="1"/>
    </xf>
    <xf numFmtId="0" fontId="4" fillId="0" borderId="0" xfId="0" applyFont="1"/>
    <xf numFmtId="0" fontId="2" fillId="4" borderId="143" xfId="0" applyFont="1" applyFill="1" applyBorder="1" applyAlignment="1">
      <alignment horizontal="center" vertical="center" wrapText="1"/>
    </xf>
    <xf numFmtId="9" fontId="2" fillId="5" borderId="143" xfId="2" applyFont="1" applyFill="1" applyBorder="1" applyAlignment="1" applyProtection="1">
      <alignment horizontal="center" vertical="center" wrapText="1"/>
    </xf>
    <xf numFmtId="0" fontId="3" fillId="28" borderId="143" xfId="0" applyFont="1" applyFill="1" applyBorder="1" applyAlignment="1">
      <alignment vertical="center"/>
    </xf>
    <xf numFmtId="0" fontId="3" fillId="18" borderId="143" xfId="0" applyFont="1" applyFill="1" applyBorder="1" applyAlignment="1">
      <alignment horizontal="center" vertical="center"/>
    </xf>
    <xf numFmtId="0" fontId="3" fillId="28" borderId="143" xfId="0" applyFont="1" applyFill="1" applyBorder="1" applyAlignment="1">
      <alignment vertical="center" wrapText="1"/>
    </xf>
    <xf numFmtId="0" fontId="3" fillId="18" borderId="143" xfId="0" applyFont="1" applyFill="1" applyBorder="1" applyAlignment="1">
      <alignment horizontal="center" vertical="center" wrapText="1"/>
    </xf>
    <xf numFmtId="0" fontId="2" fillId="26" borderId="143" xfId="0" applyFont="1" applyFill="1" applyBorder="1" applyProtection="1">
      <protection locked="0"/>
    </xf>
    <xf numFmtId="0" fontId="2" fillId="4" borderId="143" xfId="0" applyFont="1" applyFill="1" applyBorder="1" applyAlignment="1" applyProtection="1">
      <alignment horizontal="center" vertical="center"/>
      <protection locked="0" hidden="1"/>
    </xf>
    <xf numFmtId="0" fontId="2" fillId="4" borderId="143" xfId="0" applyFont="1" applyFill="1" applyBorder="1" applyAlignment="1" applyProtection="1">
      <alignment horizontal="center" vertical="center" wrapText="1"/>
      <protection hidden="1"/>
    </xf>
    <xf numFmtId="0" fontId="2" fillId="5" borderId="143" xfId="0" applyFont="1" applyFill="1" applyBorder="1" applyAlignment="1" applyProtection="1">
      <alignment horizontal="center" vertical="center" wrapText="1"/>
      <protection hidden="1"/>
    </xf>
    <xf numFmtId="0" fontId="3" fillId="29" borderId="143" xfId="0" applyFont="1" applyFill="1" applyBorder="1" applyAlignment="1">
      <alignment vertical="center"/>
    </xf>
    <xf numFmtId="0" fontId="3" fillId="30" borderId="143" xfId="0" applyFont="1" applyFill="1" applyBorder="1" applyAlignment="1">
      <alignment horizontal="center" vertical="center"/>
    </xf>
    <xf numFmtId="0" fontId="3" fillId="29" borderId="143" xfId="0" applyFont="1" applyFill="1" applyBorder="1" applyAlignment="1">
      <alignment horizontal="left" vertical="center" wrapText="1"/>
    </xf>
    <xf numFmtId="0" fontId="3" fillId="30" borderId="143" xfId="0" applyFont="1" applyFill="1" applyBorder="1" applyAlignment="1">
      <alignment horizontal="center" vertical="center" wrapText="1"/>
    </xf>
    <xf numFmtId="16" fontId="2" fillId="26" borderId="143" xfId="0" applyNumberFormat="1" applyFont="1" applyFill="1" applyBorder="1" applyAlignment="1" applyProtection="1">
      <alignment horizontal="center" vertical="center"/>
      <protection locked="0"/>
    </xf>
    <xf numFmtId="166" fontId="3" fillId="5" borderId="143" xfId="0" applyNumberFormat="1" applyFont="1" applyFill="1" applyBorder="1" applyAlignment="1" applyProtection="1">
      <alignment horizontal="center" vertical="center" wrapText="1"/>
      <protection hidden="1"/>
    </xf>
    <xf numFmtId="0" fontId="3" fillId="31" borderId="143" xfId="0" applyFont="1" applyFill="1" applyBorder="1" applyAlignment="1">
      <alignment horizontal="center" vertical="center"/>
    </xf>
    <xf numFmtId="0" fontId="3" fillId="31" borderId="143" xfId="0" applyFont="1" applyFill="1" applyBorder="1" applyAlignment="1">
      <alignment horizontal="center" vertical="center" wrapText="1"/>
    </xf>
    <xf numFmtId="166" fontId="2" fillId="4" borderId="143" xfId="0" applyNumberFormat="1" applyFont="1" applyFill="1" applyBorder="1" applyAlignment="1" applyProtection="1">
      <alignment horizontal="center" vertical="center"/>
      <protection locked="0"/>
    </xf>
    <xf numFmtId="166" fontId="2" fillId="26" borderId="143" xfId="0" applyNumberFormat="1" applyFont="1" applyFill="1" applyBorder="1" applyAlignment="1" applyProtection="1">
      <alignment horizontal="center" vertical="center" wrapText="1"/>
      <protection locked="0"/>
    </xf>
    <xf numFmtId="1" fontId="2" fillId="4" borderId="143" xfId="0" applyNumberFormat="1" applyFont="1" applyFill="1" applyBorder="1" applyAlignment="1" applyProtection="1">
      <alignment horizontal="center" vertical="center" wrapText="1"/>
      <protection locked="0"/>
    </xf>
    <xf numFmtId="1" fontId="2" fillId="4" borderId="143" xfId="0" applyNumberFormat="1" applyFont="1" applyFill="1" applyBorder="1" applyAlignment="1" applyProtection="1">
      <alignment horizontal="center" vertical="center"/>
      <protection locked="0"/>
    </xf>
    <xf numFmtId="166" fontId="2" fillId="5" borderId="143" xfId="0" applyNumberFormat="1" applyFont="1" applyFill="1" applyBorder="1" applyAlignment="1" applyProtection="1">
      <alignment horizontal="center" vertical="center" wrapText="1"/>
      <protection hidden="1"/>
    </xf>
    <xf numFmtId="0" fontId="2" fillId="4" borderId="143" xfId="0" applyFont="1" applyFill="1" applyBorder="1" applyAlignment="1" applyProtection="1">
      <alignment horizontal="center" vertical="center"/>
      <protection hidden="1"/>
    </xf>
    <xf numFmtId="0" fontId="3" fillId="0" borderId="0" xfId="0" applyFont="1" applyAlignment="1" applyProtection="1">
      <alignment vertical="center" wrapText="1"/>
      <protection locked="0"/>
    </xf>
    <xf numFmtId="0" fontId="2" fillId="26" borderId="143" xfId="0" applyFont="1" applyFill="1" applyBorder="1" applyAlignment="1" applyProtection="1">
      <alignment horizontal="center" vertical="center"/>
      <protection hidden="1"/>
    </xf>
    <xf numFmtId="0" fontId="2" fillId="32" borderId="143" xfId="0" applyFont="1" applyFill="1" applyBorder="1" applyAlignment="1">
      <alignment horizontal="center" vertical="center" wrapText="1"/>
    </xf>
    <xf numFmtId="9" fontId="2" fillId="4" borderId="143" xfId="2" applyFont="1" applyFill="1" applyBorder="1" applyAlignment="1" applyProtection="1">
      <alignment horizontal="center" vertical="center"/>
    </xf>
    <xf numFmtId="0" fontId="3" fillId="0" borderId="0" xfId="0" applyFont="1" applyAlignment="1">
      <alignment horizontal="center" vertical="center"/>
    </xf>
    <xf numFmtId="16"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1"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hidden="1"/>
    </xf>
    <xf numFmtId="0" fontId="3" fillId="5" borderId="143" xfId="0" applyFont="1" applyFill="1" applyBorder="1" applyAlignment="1" applyProtection="1">
      <alignment horizontal="center" vertical="center" wrapText="1"/>
      <protection hidden="1"/>
    </xf>
    <xf numFmtId="0" fontId="50" fillId="0" borderId="0" xfId="0" applyFont="1"/>
    <xf numFmtId="0" fontId="53" fillId="9" borderId="0" xfId="0" applyFont="1" applyFill="1" applyAlignment="1" applyProtection="1">
      <alignment horizontal="left" vertical="top" wrapText="1"/>
      <protection locked="0"/>
    </xf>
    <xf numFmtId="0" fontId="53" fillId="0" borderId="0" xfId="0" applyFont="1" applyAlignment="1" applyProtection="1">
      <alignment horizontal="left" vertical="top" wrapText="1"/>
      <protection locked="0"/>
    </xf>
    <xf numFmtId="0" fontId="4" fillId="7" borderId="0" xfId="0" applyFont="1" applyFill="1" applyAlignment="1">
      <alignment vertical="center" wrapText="1"/>
    </xf>
    <xf numFmtId="0" fontId="2" fillId="9" borderId="51" xfId="0" applyFont="1" applyFill="1" applyBorder="1" applyAlignment="1" applyProtection="1">
      <alignment horizontal="left" vertical="top" wrapText="1"/>
      <protection locked="0"/>
    </xf>
    <xf numFmtId="0" fontId="55" fillId="9" borderId="26" xfId="0" applyFont="1" applyFill="1" applyBorder="1" applyAlignment="1" applyProtection="1">
      <alignment horizontal="center" vertical="center" wrapText="1"/>
      <protection locked="0"/>
    </xf>
    <xf numFmtId="0" fontId="55" fillId="9" borderId="24" xfId="0" applyFont="1" applyFill="1" applyBorder="1" applyAlignment="1" applyProtection="1">
      <alignment horizontal="center" vertical="center" wrapText="1"/>
      <protection locked="0"/>
    </xf>
    <xf numFmtId="0" fontId="38" fillId="0" borderId="153" xfId="0" applyFont="1" applyBorder="1" applyAlignment="1">
      <alignment vertical="center" wrapText="1"/>
    </xf>
    <xf numFmtId="0" fontId="26" fillId="0" borderId="151" xfId="0" applyFont="1" applyBorder="1" applyAlignment="1">
      <alignment vertical="top" wrapText="1"/>
    </xf>
    <xf numFmtId="0" fontId="26" fillId="0" borderId="0" xfId="0" applyFont="1" applyAlignment="1">
      <alignment vertical="top" wrapText="1"/>
    </xf>
    <xf numFmtId="0" fontId="51" fillId="0" borderId="0" xfId="0" applyFont="1"/>
    <xf numFmtId="0" fontId="56" fillId="8" borderId="152" xfId="0" applyFont="1" applyFill="1" applyBorder="1" applyAlignment="1">
      <alignment vertical="center" wrapText="1"/>
    </xf>
    <xf numFmtId="0" fontId="10" fillId="10" borderId="79" xfId="0" applyFont="1" applyFill="1" applyBorder="1" applyAlignment="1">
      <alignment vertical="top" wrapText="1"/>
    </xf>
    <xf numFmtId="0" fontId="10" fillId="10" borderId="122" xfId="0" applyFont="1" applyFill="1" applyBorder="1" applyAlignment="1">
      <alignment horizontal="left" vertical="top" wrapText="1" indent="1"/>
    </xf>
    <xf numFmtId="0" fontId="2" fillId="33" borderId="0" xfId="0" applyFont="1" applyFill="1" applyAlignment="1" applyProtection="1">
      <alignment horizontal="left" vertical="top" wrapText="1"/>
      <protection locked="0"/>
    </xf>
    <xf numFmtId="0" fontId="63" fillId="0" borderId="0" xfId="0" applyFont="1" applyAlignment="1" applyProtection="1">
      <alignment horizontal="left" vertical="top" wrapText="1"/>
      <protection locked="0"/>
    </xf>
    <xf numFmtId="0" fontId="10" fillId="10" borderId="14" xfId="0" applyFont="1" applyFill="1" applyBorder="1" applyAlignment="1">
      <alignment vertical="top" wrapText="1"/>
    </xf>
    <xf numFmtId="0" fontId="10" fillId="10" borderId="37" xfId="0" applyFont="1" applyFill="1" applyBorder="1" applyAlignment="1">
      <alignment vertical="top" wrapText="1"/>
    </xf>
    <xf numFmtId="0" fontId="35" fillId="11" borderId="2" xfId="0" applyFont="1" applyFill="1" applyBorder="1" applyAlignment="1">
      <alignment horizontal="center" vertical="center" wrapText="1"/>
    </xf>
    <xf numFmtId="0" fontId="16" fillId="10" borderId="32" xfId="0" applyFont="1" applyFill="1" applyBorder="1" applyAlignment="1">
      <alignment horizontal="center" vertical="center" wrapText="1"/>
    </xf>
    <xf numFmtId="0" fontId="2" fillId="9" borderId="51" xfId="0" applyFont="1" applyFill="1" applyBorder="1" applyAlignment="1" applyProtection="1">
      <alignment horizontal="center" vertical="top" wrapText="1"/>
      <protection locked="0"/>
    </xf>
    <xf numFmtId="0" fontId="8" fillId="9" borderId="26" xfId="0" applyFont="1" applyFill="1" applyBorder="1" applyAlignment="1" applyProtection="1">
      <alignment horizontal="left" vertical="top" wrapText="1"/>
      <protection locked="0"/>
    </xf>
    <xf numFmtId="0" fontId="16" fillId="10" borderId="85" xfId="0" applyFont="1" applyFill="1" applyBorder="1" applyAlignment="1">
      <alignment horizontal="center" vertical="center" wrapText="1"/>
    </xf>
    <xf numFmtId="0" fontId="10" fillId="10" borderId="17" xfId="0" applyFont="1" applyFill="1" applyBorder="1" applyAlignment="1">
      <alignment horizontal="left" vertical="top" wrapText="1"/>
    </xf>
    <xf numFmtId="0" fontId="10" fillId="10" borderId="27" xfId="0" applyFont="1" applyFill="1" applyBorder="1" applyAlignment="1">
      <alignment horizontal="left" vertical="top" wrapText="1"/>
    </xf>
    <xf numFmtId="0" fontId="10" fillId="0" borderId="0" xfId="0" applyFont="1" applyAlignment="1" applyProtection="1">
      <alignment wrapText="1"/>
      <protection locked="0"/>
    </xf>
    <xf numFmtId="0" fontId="10" fillId="10" borderId="15" xfId="0" applyFont="1" applyFill="1" applyBorder="1" applyAlignment="1">
      <alignment horizontal="left" vertical="top" wrapText="1"/>
    </xf>
    <xf numFmtId="0" fontId="10" fillId="10" borderId="13" xfId="0" applyFont="1" applyFill="1" applyBorder="1" applyAlignment="1">
      <alignment horizontal="left" vertical="top" wrapText="1"/>
    </xf>
    <xf numFmtId="0" fontId="10" fillId="10" borderId="50" xfId="0" applyFont="1" applyFill="1" applyBorder="1" applyAlignment="1">
      <alignment horizontal="left" vertical="top" wrapText="1"/>
    </xf>
    <xf numFmtId="0" fontId="10" fillId="10" borderId="16" xfId="0" applyFont="1" applyFill="1" applyBorder="1" applyAlignment="1">
      <alignment horizontal="left" vertical="top" wrapText="1"/>
    </xf>
    <xf numFmtId="0" fontId="10" fillId="10" borderId="51" xfId="0" applyFont="1" applyFill="1" applyBorder="1" applyAlignment="1">
      <alignment horizontal="left" vertical="top" wrapText="1"/>
    </xf>
    <xf numFmtId="0" fontId="10" fillId="12" borderId="13" xfId="0" applyFont="1" applyFill="1" applyBorder="1" applyAlignment="1">
      <alignment horizontal="left" vertical="top" wrapText="1"/>
    </xf>
    <xf numFmtId="0" fontId="10" fillId="10" borderId="18" xfId="0" applyFont="1" applyFill="1" applyBorder="1" applyAlignment="1">
      <alignment horizontal="left" vertical="top" wrapText="1"/>
    </xf>
    <xf numFmtId="0" fontId="14" fillId="10" borderId="17" xfId="0" applyFont="1" applyFill="1" applyBorder="1" applyAlignment="1">
      <alignment horizontal="left" vertical="top" wrapText="1"/>
    </xf>
    <xf numFmtId="0" fontId="14" fillId="10" borderId="15" xfId="0" applyFont="1" applyFill="1" applyBorder="1" applyAlignment="1">
      <alignment horizontal="left" vertical="top" wrapText="1"/>
    </xf>
    <xf numFmtId="0" fontId="10" fillId="10" borderId="78" xfId="0" applyFont="1" applyFill="1" applyBorder="1" applyAlignment="1">
      <alignment horizontal="left" vertical="top" wrapText="1"/>
    </xf>
    <xf numFmtId="0" fontId="10" fillId="10" borderId="62" xfId="0" applyFont="1" applyFill="1" applyBorder="1" applyAlignment="1">
      <alignment horizontal="left" vertical="top" wrapText="1"/>
    </xf>
    <xf numFmtId="0" fontId="10" fillId="0" borderId="0" xfId="0" applyFont="1" applyAlignment="1" applyProtection="1">
      <alignment wrapText="1"/>
      <protection hidden="1"/>
    </xf>
    <xf numFmtId="0" fontId="10" fillId="10" borderId="13" xfId="0" applyFont="1" applyFill="1" applyBorder="1" applyAlignment="1">
      <alignment horizontal="left" wrapText="1"/>
    </xf>
    <xf numFmtId="0" fontId="0" fillId="0" borderId="0" xfId="0" applyAlignment="1">
      <alignment wrapText="1"/>
    </xf>
    <xf numFmtId="0" fontId="10" fillId="10" borderId="127" xfId="0" applyFont="1" applyFill="1" applyBorder="1" applyAlignment="1">
      <alignment horizontal="left" vertical="top" wrapText="1"/>
    </xf>
    <xf numFmtId="0" fontId="10" fillId="10" borderId="28" xfId="0" applyFont="1" applyFill="1" applyBorder="1" applyAlignment="1">
      <alignment horizontal="left" vertical="top" wrapText="1"/>
    </xf>
    <xf numFmtId="0" fontId="17" fillId="10" borderId="13" xfId="0" applyFont="1" applyFill="1" applyBorder="1" applyAlignment="1">
      <alignment horizontal="left" vertical="top" wrapText="1"/>
    </xf>
    <xf numFmtId="0" fontId="3" fillId="10" borderId="134" xfId="0" quotePrefix="1" applyFont="1" applyFill="1" applyBorder="1" applyAlignment="1">
      <alignment horizontal="center" vertical="center" wrapText="1"/>
    </xf>
    <xf numFmtId="0" fontId="49" fillId="9" borderId="26" xfId="0" applyFont="1" applyFill="1" applyBorder="1" applyAlignment="1" applyProtection="1">
      <alignment horizontal="center" vertical="center" wrapText="1"/>
      <protection locked="0"/>
    </xf>
    <xf numFmtId="0" fontId="49" fillId="9" borderId="24" xfId="0" applyFont="1" applyFill="1" applyBorder="1" applyAlignment="1" applyProtection="1">
      <alignment horizontal="center" vertical="center" wrapText="1"/>
      <protection locked="0"/>
    </xf>
    <xf numFmtId="0" fontId="2" fillId="9" borderId="18" xfId="0" applyFont="1" applyFill="1" applyBorder="1" applyAlignment="1" applyProtection="1">
      <alignment horizontal="center" vertical="center" wrapText="1"/>
      <protection locked="0"/>
    </xf>
    <xf numFmtId="0" fontId="49" fillId="10" borderId="13" xfId="0" applyFont="1" applyFill="1" applyBorder="1" applyAlignment="1">
      <alignment horizontal="center" vertical="center" wrapText="1"/>
    </xf>
    <xf numFmtId="0" fontId="49" fillId="10" borderId="19" xfId="0" applyFont="1" applyFill="1" applyBorder="1" applyAlignment="1">
      <alignment horizontal="center" vertical="center" wrapText="1"/>
    </xf>
    <xf numFmtId="0" fontId="10" fillId="10" borderId="62" xfId="0" applyFont="1" applyFill="1" applyBorder="1" applyAlignment="1">
      <alignment vertical="top" wrapText="1"/>
    </xf>
    <xf numFmtId="0" fontId="10" fillId="10" borderId="45" xfId="0" applyFont="1" applyFill="1" applyBorder="1" applyAlignment="1">
      <alignment vertical="top" wrapText="1"/>
    </xf>
    <xf numFmtId="0" fontId="10" fillId="10" borderId="87" xfId="0" applyFont="1" applyFill="1" applyBorder="1" applyAlignment="1">
      <alignment horizontal="left" vertical="top" wrapText="1"/>
    </xf>
    <xf numFmtId="0" fontId="10" fillId="10" borderId="79" xfId="0" applyFont="1" applyFill="1" applyBorder="1" applyAlignment="1">
      <alignment horizontal="left" vertical="top" wrapText="1"/>
    </xf>
    <xf numFmtId="0" fontId="10" fillId="10" borderId="88" xfId="0" applyFont="1" applyFill="1" applyBorder="1" applyAlignment="1">
      <alignment vertical="top" wrapText="1"/>
    </xf>
    <xf numFmtId="0" fontId="3" fillId="12" borderId="158" xfId="0" applyFont="1" applyFill="1" applyBorder="1" applyAlignment="1" applyProtection="1">
      <alignment horizontal="left" vertical="center" wrapText="1"/>
      <protection locked="0"/>
    </xf>
    <xf numFmtId="0" fontId="3" fillId="12" borderId="159" xfId="0" applyFont="1" applyFill="1" applyBorder="1" applyAlignment="1" applyProtection="1">
      <alignment horizontal="left" vertical="center" wrapText="1"/>
      <protection locked="0"/>
    </xf>
    <xf numFmtId="0" fontId="3" fillId="12" borderId="160" xfId="0" applyFont="1" applyFill="1" applyBorder="1" applyAlignment="1" applyProtection="1">
      <alignment horizontal="left" vertical="center" wrapText="1"/>
      <protection locked="0"/>
    </xf>
    <xf numFmtId="0" fontId="23" fillId="23" borderId="21" xfId="0" applyFont="1" applyFill="1" applyBorder="1" applyAlignment="1" applyProtection="1">
      <alignment horizontal="center" vertical="top" wrapText="1"/>
      <protection locked="0"/>
    </xf>
    <xf numFmtId="0" fontId="52" fillId="0" borderId="2" xfId="0" applyFont="1" applyBorder="1" applyAlignment="1">
      <alignment horizontal="center" vertical="top" wrapText="1"/>
    </xf>
    <xf numFmtId="0" fontId="2" fillId="0" borderId="0" xfId="0" applyFont="1" applyAlignment="1" applyProtection="1">
      <alignment horizontal="center" vertical="center" wrapText="1"/>
      <protection locked="0"/>
    </xf>
    <xf numFmtId="0" fontId="2" fillId="9" borderId="10" xfId="0" applyFont="1" applyFill="1" applyBorder="1" applyAlignment="1" applyProtection="1">
      <alignment wrapText="1"/>
      <protection locked="0"/>
    </xf>
    <xf numFmtId="0" fontId="0" fillId="12" borderId="0" xfId="0" applyFill="1" applyAlignment="1">
      <alignment vertical="top"/>
    </xf>
    <xf numFmtId="0" fontId="58" fillId="13" borderId="154" xfId="0" applyFont="1" applyFill="1" applyBorder="1" applyAlignment="1">
      <alignment horizontal="left" vertical="top" wrapText="1"/>
    </xf>
    <xf numFmtId="0" fontId="58" fillId="13" borderId="155" xfId="0" applyFont="1" applyFill="1" applyBorder="1" applyAlignment="1">
      <alignment horizontal="left" vertical="top" wrapText="1"/>
    </xf>
    <xf numFmtId="0" fontId="64" fillId="9" borderId="168" xfId="0" applyFont="1" applyFill="1" applyBorder="1" applyAlignment="1" applyProtection="1">
      <alignment horizontal="left" vertical="center" wrapText="1"/>
      <protection locked="0"/>
    </xf>
    <xf numFmtId="0" fontId="64" fillId="9" borderId="169" xfId="0" applyFont="1" applyFill="1" applyBorder="1" applyAlignment="1" applyProtection="1">
      <alignment horizontal="left" vertical="center" wrapText="1"/>
      <protection locked="0"/>
    </xf>
    <xf numFmtId="0" fontId="64" fillId="9" borderId="143" xfId="0" applyFont="1" applyFill="1" applyBorder="1" applyAlignment="1" applyProtection="1">
      <alignment horizontal="left" vertical="center" wrapText="1"/>
      <protection locked="0"/>
    </xf>
    <xf numFmtId="0" fontId="64" fillId="9" borderId="170" xfId="0" applyFont="1" applyFill="1" applyBorder="1" applyAlignment="1" applyProtection="1">
      <alignment horizontal="left" vertical="center" wrapText="1"/>
      <protection locked="0"/>
    </xf>
    <xf numFmtId="0" fontId="64" fillId="9" borderId="171" xfId="0" applyFont="1" applyFill="1" applyBorder="1" applyAlignment="1" applyProtection="1">
      <alignment horizontal="left" vertical="center" wrapText="1"/>
      <protection locked="0"/>
    </xf>
    <xf numFmtId="0" fontId="64" fillId="9" borderId="172" xfId="0" applyFont="1" applyFill="1" applyBorder="1" applyAlignment="1" applyProtection="1">
      <alignment horizontal="left" vertical="center" wrapText="1"/>
      <protection locked="0"/>
    </xf>
    <xf numFmtId="0" fontId="65" fillId="0" borderId="173" xfId="0" applyFont="1" applyBorder="1" applyAlignment="1" applyProtection="1">
      <alignment horizontal="left" wrapText="1"/>
      <protection locked="0"/>
    </xf>
    <xf numFmtId="0" fontId="2" fillId="9" borderId="156" xfId="0" applyFont="1" applyFill="1" applyBorder="1" applyAlignment="1" applyProtection="1">
      <alignment horizontal="left" vertical="top" wrapText="1"/>
      <protection locked="0"/>
    </xf>
    <xf numFmtId="0" fontId="2" fillId="9" borderId="167" xfId="0" applyFont="1" applyFill="1" applyBorder="1" applyAlignment="1" applyProtection="1">
      <alignment horizontal="left" vertical="top" wrapText="1"/>
      <protection locked="0"/>
    </xf>
    <xf numFmtId="0" fontId="2" fillId="10" borderId="24" xfId="0" applyFont="1" applyFill="1" applyBorder="1" applyAlignment="1">
      <alignment horizontal="left" vertical="top" wrapText="1" indent="1"/>
    </xf>
    <xf numFmtId="0" fontId="2" fillId="9" borderId="9" xfId="0" applyFont="1" applyFill="1" applyBorder="1" applyAlignment="1" applyProtection="1">
      <alignment horizontal="center" vertical="top" wrapText="1"/>
      <protection locked="0"/>
    </xf>
    <xf numFmtId="0" fontId="2" fillId="9" borderId="13" xfId="0" applyFont="1" applyFill="1" applyBorder="1" applyAlignment="1" applyProtection="1">
      <alignment horizontal="center" vertical="top" wrapText="1"/>
      <protection locked="0"/>
    </xf>
    <xf numFmtId="0" fontId="2" fillId="10" borderId="63" xfId="0" applyFont="1" applyFill="1" applyBorder="1" applyAlignment="1">
      <alignment horizontal="left" vertical="top" wrapText="1" indent="1"/>
    </xf>
    <xf numFmtId="0" fontId="2" fillId="9" borderId="69" xfId="0" applyFont="1" applyFill="1" applyBorder="1" applyAlignment="1" applyProtection="1">
      <alignment horizontal="center" vertical="top" wrapText="1"/>
      <protection locked="0"/>
    </xf>
    <xf numFmtId="0" fontId="2" fillId="9" borderId="71" xfId="0" applyFont="1" applyFill="1" applyBorder="1" applyAlignment="1" applyProtection="1">
      <alignment horizontal="center" vertical="top" wrapText="1"/>
      <protection locked="0"/>
    </xf>
    <xf numFmtId="0" fontId="5" fillId="14" borderId="64" xfId="0" applyFont="1" applyFill="1" applyBorder="1" applyAlignment="1">
      <alignment horizontal="center" vertical="center" wrapText="1"/>
    </xf>
    <xf numFmtId="0" fontId="5" fillId="14" borderId="72" xfId="0" applyFont="1" applyFill="1" applyBorder="1" applyAlignment="1">
      <alignment horizontal="center" vertical="center" wrapText="1"/>
    </xf>
    <xf numFmtId="0" fontId="2" fillId="10" borderId="138" xfId="0" applyFont="1" applyFill="1" applyBorder="1" applyAlignment="1">
      <alignment horizontal="left" vertical="top" wrapText="1" indent="1"/>
    </xf>
    <xf numFmtId="0" fontId="2" fillId="9" borderId="74" xfId="0" applyFont="1" applyFill="1" applyBorder="1" applyAlignment="1" applyProtection="1">
      <alignment horizontal="center" vertical="top" wrapText="1"/>
      <protection locked="0"/>
    </xf>
    <xf numFmtId="0" fontId="2" fillId="9" borderId="68" xfId="0" applyFont="1" applyFill="1" applyBorder="1" applyAlignment="1" applyProtection="1">
      <alignment horizontal="center" vertical="top" wrapText="1"/>
      <protection locked="0"/>
    </xf>
    <xf numFmtId="0" fontId="2" fillId="10" borderId="41" xfId="0" applyFont="1" applyFill="1" applyBorder="1" applyAlignment="1">
      <alignment horizontal="left" vertical="top" wrapText="1" indent="1"/>
    </xf>
    <xf numFmtId="0" fontId="2" fillId="10" borderId="67" xfId="0" applyFont="1" applyFill="1" applyBorder="1" applyAlignment="1">
      <alignment horizontal="left" vertical="top" wrapText="1" indent="1"/>
    </xf>
    <xf numFmtId="0" fontId="2" fillId="9" borderId="100" xfId="0" applyFont="1" applyFill="1" applyBorder="1" applyAlignment="1" applyProtection="1">
      <alignment horizontal="center" vertical="top" wrapText="1"/>
      <protection locked="0"/>
    </xf>
    <xf numFmtId="0" fontId="2" fillId="9" borderId="52" xfId="0" applyFont="1" applyFill="1" applyBorder="1" applyAlignment="1" applyProtection="1">
      <alignment horizontal="center" vertical="top" wrapText="1"/>
      <protection locked="0"/>
    </xf>
    <xf numFmtId="0" fontId="7" fillId="10" borderId="2" xfId="0" applyFont="1" applyFill="1" applyBorder="1" applyAlignment="1">
      <alignment horizontal="left" vertical="top" wrapText="1" indent="1"/>
    </xf>
    <xf numFmtId="0" fontId="36" fillId="9" borderId="66" xfId="0" applyFont="1" applyFill="1" applyBorder="1" applyAlignment="1" applyProtection="1">
      <alignment horizontal="center" vertical="top" wrapText="1"/>
      <protection locked="0"/>
    </xf>
    <xf numFmtId="0" fontId="36" fillId="9" borderId="67" xfId="0" applyFont="1" applyFill="1" applyBorder="1" applyAlignment="1" applyProtection="1">
      <alignment horizontal="center" vertical="top" wrapText="1"/>
      <protection locked="0"/>
    </xf>
    <xf numFmtId="0" fontId="36" fillId="9" borderId="9" xfId="0" applyFont="1" applyFill="1" applyBorder="1" applyAlignment="1" applyProtection="1">
      <alignment horizontal="center" vertical="top" wrapText="1"/>
      <protection locked="0"/>
    </xf>
    <xf numFmtId="0" fontId="2" fillId="15" borderId="2" xfId="0" applyFont="1" applyFill="1" applyBorder="1" applyAlignment="1">
      <alignment horizontal="left" vertical="top" wrapText="1" indent="1"/>
    </xf>
    <xf numFmtId="0" fontId="2" fillId="10" borderId="2" xfId="0" applyFont="1" applyFill="1" applyBorder="1" applyAlignment="1">
      <alignment horizontal="left" vertical="top" wrapText="1" indent="1"/>
    </xf>
    <xf numFmtId="0" fontId="34" fillId="14" borderId="64" xfId="0" applyFont="1" applyFill="1" applyBorder="1" applyAlignment="1">
      <alignment horizontal="center" vertical="center" wrapText="1"/>
    </xf>
    <xf numFmtId="0" fontId="2" fillId="10" borderId="65" xfId="0" applyFont="1" applyFill="1" applyBorder="1" applyAlignment="1">
      <alignment horizontal="left" vertical="top" wrapText="1" indent="1"/>
    </xf>
    <xf numFmtId="0" fontId="2" fillId="9" borderId="65" xfId="0" applyFont="1" applyFill="1" applyBorder="1" applyAlignment="1" applyProtection="1">
      <alignment horizontal="center" vertical="top" wrapText="1"/>
      <protection locked="0"/>
    </xf>
    <xf numFmtId="0" fontId="2" fillId="9" borderId="2" xfId="0" applyFont="1" applyFill="1" applyBorder="1" applyAlignment="1" applyProtection="1">
      <alignment horizontal="center" vertical="top" wrapText="1"/>
      <protection locked="0"/>
    </xf>
    <xf numFmtId="0" fontId="2" fillId="9" borderId="9" xfId="0" applyFont="1" applyFill="1" applyBorder="1" applyAlignment="1" applyProtection="1">
      <alignment horizontal="center" wrapText="1"/>
      <protection locked="0"/>
    </xf>
    <xf numFmtId="0" fontId="2" fillId="9" borderId="9" xfId="0" applyFont="1" applyFill="1" applyBorder="1" applyAlignment="1" applyProtection="1">
      <alignment horizontal="left" vertical="top" wrapText="1" indent="2"/>
      <protection locked="0"/>
    </xf>
    <xf numFmtId="0" fontId="2" fillId="9" borderId="13" xfId="0" applyFont="1" applyFill="1" applyBorder="1" applyAlignment="1" applyProtection="1">
      <alignment horizontal="left" vertical="top" wrapText="1" indent="2"/>
      <protection locked="0"/>
    </xf>
    <xf numFmtId="0" fontId="1" fillId="16" borderId="9" xfId="0" applyFont="1" applyFill="1" applyBorder="1" applyAlignment="1">
      <alignment horizontal="center" vertical="center" wrapText="1"/>
    </xf>
    <xf numFmtId="0" fontId="1" fillId="16" borderId="74" xfId="0" applyFont="1" applyFill="1" applyBorder="1" applyAlignment="1">
      <alignment horizontal="center" vertical="center" wrapText="1"/>
    </xf>
    <xf numFmtId="0" fontId="1" fillId="16" borderId="13" xfId="0" applyFont="1" applyFill="1" applyBorder="1" applyAlignment="1">
      <alignment horizontal="center" vertical="center" wrapText="1"/>
    </xf>
    <xf numFmtId="0" fontId="2" fillId="10" borderId="9" xfId="0" applyFont="1" applyFill="1" applyBorder="1" applyAlignment="1">
      <alignment horizontal="left" vertical="top" wrapText="1" indent="1"/>
    </xf>
    <xf numFmtId="0" fontId="2" fillId="10" borderId="13" xfId="0" applyFont="1" applyFill="1" applyBorder="1" applyAlignment="1">
      <alignment horizontal="left" vertical="top" wrapText="1" indent="1"/>
    </xf>
    <xf numFmtId="0" fontId="34" fillId="11" borderId="2" xfId="0" applyFont="1" applyFill="1" applyBorder="1" applyAlignment="1">
      <alignment horizontal="center" vertical="center" wrapText="1"/>
    </xf>
    <xf numFmtId="0" fontId="39" fillId="11"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2" fillId="10" borderId="68" xfId="0" applyFont="1" applyFill="1" applyBorder="1" applyAlignment="1">
      <alignment horizontal="left" vertical="top" wrapText="1" indent="1"/>
    </xf>
    <xf numFmtId="0" fontId="2" fillId="10" borderId="73" xfId="0" applyFont="1" applyFill="1" applyBorder="1" applyAlignment="1">
      <alignment horizontal="left" vertical="top" wrapText="1" indent="1"/>
    </xf>
    <xf numFmtId="0" fontId="2" fillId="10" borderId="69" xfId="0" applyFont="1" applyFill="1" applyBorder="1" applyAlignment="1">
      <alignment horizontal="left" vertical="top" wrapText="1" indent="1"/>
    </xf>
    <xf numFmtId="0" fontId="2" fillId="10" borderId="71" xfId="0" applyFont="1" applyFill="1" applyBorder="1" applyAlignment="1">
      <alignment horizontal="left" vertical="top" wrapText="1" indent="1"/>
    </xf>
    <xf numFmtId="0" fontId="64" fillId="9" borderId="161" xfId="0" applyFont="1" applyFill="1" applyBorder="1" applyAlignment="1" applyProtection="1">
      <alignment horizontal="left" vertical="center" wrapText="1"/>
      <protection locked="0"/>
    </xf>
    <xf numFmtId="0" fontId="64" fillId="9" borderId="163" xfId="0" applyFont="1" applyFill="1" applyBorder="1" applyAlignment="1" applyProtection="1">
      <alignment horizontal="left" vertical="center" wrapText="1"/>
      <protection locked="0"/>
    </xf>
    <xf numFmtId="0" fontId="64" fillId="9" borderId="144" xfId="0" applyFont="1" applyFill="1" applyBorder="1" applyAlignment="1" applyProtection="1">
      <alignment horizontal="left" vertical="center" wrapText="1"/>
      <protection locked="0"/>
    </xf>
    <xf numFmtId="0" fontId="64" fillId="9" borderId="164" xfId="0" applyFont="1" applyFill="1" applyBorder="1" applyAlignment="1" applyProtection="1">
      <alignment horizontal="left" vertical="center" wrapText="1"/>
      <protection locked="0"/>
    </xf>
    <xf numFmtId="0" fontId="64" fillId="9" borderId="162" xfId="0" applyFont="1" applyFill="1" applyBorder="1" applyAlignment="1" applyProtection="1">
      <alignment horizontal="left" vertical="center" wrapText="1"/>
      <protection locked="0"/>
    </xf>
    <xf numFmtId="0" fontId="64" fillId="9" borderId="165" xfId="0" applyFont="1" applyFill="1" applyBorder="1" applyAlignment="1" applyProtection="1">
      <alignment horizontal="left" vertical="center" wrapText="1"/>
      <protection locked="0"/>
    </xf>
    <xf numFmtId="0" fontId="10" fillId="10" borderId="51" xfId="0" applyFont="1" applyFill="1" applyBorder="1" applyAlignment="1">
      <alignment horizontal="left" vertical="top" wrapText="1"/>
    </xf>
    <xf numFmtId="0" fontId="10" fillId="10" borderId="26" xfId="0" applyFont="1" applyFill="1" applyBorder="1" applyAlignment="1">
      <alignment horizontal="left" vertical="top" wrapText="1"/>
    </xf>
    <xf numFmtId="0" fontId="2" fillId="9" borderId="51" xfId="0" applyFont="1" applyFill="1" applyBorder="1" applyAlignment="1" applyProtection="1">
      <alignment horizontal="center" vertical="top" wrapText="1"/>
      <protection locked="0"/>
    </xf>
    <xf numFmtId="0" fontId="2" fillId="9" borderId="26" xfId="0" applyFont="1" applyFill="1" applyBorder="1" applyAlignment="1" applyProtection="1">
      <alignment horizontal="center" vertical="top" wrapText="1"/>
      <protection locked="0"/>
    </xf>
    <xf numFmtId="0" fontId="65" fillId="0" borderId="166" xfId="0" applyFont="1" applyBorder="1" applyAlignment="1" applyProtection="1">
      <alignment horizontal="left" wrapText="1"/>
      <protection locked="0"/>
    </xf>
    <xf numFmtId="0" fontId="16" fillId="10" borderId="74" xfId="0" applyFont="1" applyFill="1" applyBorder="1" applyAlignment="1">
      <alignment horizontal="center" vertical="center" wrapText="1"/>
    </xf>
    <xf numFmtId="0" fontId="16" fillId="10" borderId="100" xfId="0" applyFont="1" applyFill="1" applyBorder="1" applyAlignment="1">
      <alignment horizontal="center" vertical="center" wrapText="1"/>
    </xf>
    <xf numFmtId="0" fontId="16" fillId="10" borderId="89" xfId="0" applyFont="1" applyFill="1" applyBorder="1" applyAlignment="1">
      <alignment horizontal="center" vertical="center" wrapText="1"/>
    </xf>
    <xf numFmtId="0" fontId="16" fillId="10" borderId="96" xfId="0" applyFont="1" applyFill="1" applyBorder="1" applyAlignment="1">
      <alignment horizontal="center" vertical="center" wrapText="1"/>
    </xf>
    <xf numFmtId="0" fontId="16" fillId="10" borderId="102" xfId="0" applyFont="1" applyFill="1" applyBorder="1" applyAlignment="1">
      <alignment horizontal="center" vertical="center" wrapText="1"/>
    </xf>
    <xf numFmtId="0" fontId="16" fillId="10" borderId="80" xfId="0" applyFont="1" applyFill="1" applyBorder="1" applyAlignment="1">
      <alignment horizontal="center" vertical="center" wrapText="1"/>
    </xf>
    <xf numFmtId="0" fontId="28" fillId="10" borderId="36" xfId="0" applyFont="1" applyFill="1" applyBorder="1" applyAlignment="1">
      <alignment horizontal="center" vertical="center" wrapText="1"/>
    </xf>
    <xf numFmtId="0" fontId="28" fillId="10" borderId="35" xfId="0" applyFont="1" applyFill="1" applyBorder="1" applyAlignment="1">
      <alignment horizontal="center" vertical="center" wrapText="1"/>
    </xf>
    <xf numFmtId="0" fontId="10" fillId="10" borderId="87" xfId="0" applyFont="1" applyFill="1" applyBorder="1" applyAlignment="1">
      <alignment horizontal="left" vertical="top" wrapText="1"/>
    </xf>
    <xf numFmtId="0" fontId="10" fillId="10" borderId="90" xfId="0" applyFont="1" applyFill="1" applyBorder="1" applyAlignment="1">
      <alignment horizontal="left" vertical="top" wrapText="1"/>
    </xf>
    <xf numFmtId="0" fontId="13" fillId="17" borderId="82" xfId="0" applyFont="1" applyFill="1" applyBorder="1" applyAlignment="1">
      <alignment horizontal="center" vertical="center" textRotation="90" wrapText="1"/>
    </xf>
    <xf numFmtId="0" fontId="13" fillId="17" borderId="83" xfId="0" applyFont="1" applyFill="1" applyBorder="1" applyAlignment="1">
      <alignment horizontal="center" vertical="center" textRotation="90" wrapText="1"/>
    </xf>
    <xf numFmtId="0" fontId="13" fillId="17" borderId="84" xfId="0" applyFont="1" applyFill="1" applyBorder="1" applyAlignment="1">
      <alignment horizontal="center" vertical="center" textRotation="90" wrapText="1"/>
    </xf>
    <xf numFmtId="0" fontId="16" fillId="10" borderId="85" xfId="0" applyFont="1" applyFill="1" applyBorder="1" applyAlignment="1">
      <alignment horizontal="center" vertical="center" wrapText="1"/>
    </xf>
    <xf numFmtId="0" fontId="16" fillId="10" borderId="76" xfId="0" applyFont="1" applyFill="1" applyBorder="1" applyAlignment="1">
      <alignment horizontal="center" vertical="center" wrapText="1"/>
    </xf>
    <xf numFmtId="0" fontId="10" fillId="10" borderId="142" xfId="0" applyFont="1" applyFill="1" applyBorder="1" applyAlignment="1">
      <alignment horizontal="left" vertical="top" wrapText="1"/>
    </xf>
    <xf numFmtId="0" fontId="10" fillId="10" borderId="79" xfId="0" applyFont="1" applyFill="1" applyBorder="1" applyAlignment="1">
      <alignment horizontal="left" vertical="top" wrapText="1"/>
    </xf>
    <xf numFmtId="0" fontId="16" fillId="10" borderId="86" xfId="0" applyFont="1" applyFill="1" applyBorder="1" applyAlignment="1">
      <alignment horizontal="center" vertical="center" wrapText="1"/>
    </xf>
    <xf numFmtId="0" fontId="16" fillId="10" borderId="32" xfId="0" applyFont="1" applyFill="1" applyBorder="1" applyAlignment="1">
      <alignment horizontal="center" vertical="center" wrapText="1"/>
    </xf>
    <xf numFmtId="0" fontId="10" fillId="10" borderId="104" xfId="0" applyFont="1" applyFill="1" applyBorder="1" applyAlignment="1">
      <alignment horizontal="left" vertical="top" wrapText="1"/>
    </xf>
    <xf numFmtId="0" fontId="13" fillId="19" borderId="82" xfId="0" applyFont="1" applyFill="1" applyBorder="1" applyAlignment="1">
      <alignment horizontal="center" vertical="center" textRotation="90" wrapText="1"/>
    </xf>
    <xf numFmtId="0" fontId="13" fillId="19" borderId="83" xfId="0" applyFont="1" applyFill="1" applyBorder="1" applyAlignment="1">
      <alignment horizontal="center" vertical="center" textRotation="90" wrapText="1"/>
    </xf>
    <xf numFmtId="0" fontId="13" fillId="19" borderId="84" xfId="0" applyFont="1" applyFill="1" applyBorder="1" applyAlignment="1">
      <alignment horizontal="center" vertical="center" textRotation="90" wrapText="1"/>
    </xf>
    <xf numFmtId="0" fontId="16" fillId="10" borderId="33" xfId="0" applyFont="1" applyFill="1" applyBorder="1" applyAlignment="1">
      <alignment horizontal="center" vertical="center" wrapText="1"/>
    </xf>
    <xf numFmtId="0" fontId="16" fillId="10" borderId="91" xfId="0" applyFont="1" applyFill="1" applyBorder="1" applyAlignment="1">
      <alignment horizontal="center" vertical="center" wrapText="1"/>
    </xf>
    <xf numFmtId="0" fontId="10" fillId="10" borderId="19" xfId="0" applyFont="1" applyFill="1" applyBorder="1" applyAlignment="1">
      <alignment horizontal="left" vertical="top" wrapText="1"/>
    </xf>
    <xf numFmtId="0" fontId="10" fillId="10" borderId="78" xfId="0" applyFont="1" applyFill="1" applyBorder="1" applyAlignment="1">
      <alignment horizontal="left" vertical="top" wrapText="1"/>
    </xf>
    <xf numFmtId="0" fontId="10" fillId="10" borderId="92" xfId="0" applyFont="1" applyFill="1" applyBorder="1" applyAlignment="1">
      <alignment horizontal="left" vertical="top" wrapText="1"/>
    </xf>
    <xf numFmtId="0" fontId="16" fillId="10" borderId="93" xfId="0" applyFont="1" applyFill="1" applyBorder="1" applyAlignment="1">
      <alignment horizontal="center" vertical="center" wrapText="1"/>
    </xf>
    <xf numFmtId="0" fontId="16" fillId="10" borderId="94" xfId="0" applyFont="1" applyFill="1" applyBorder="1" applyAlignment="1">
      <alignment horizontal="center" vertical="center" wrapText="1"/>
    </xf>
    <xf numFmtId="0" fontId="16" fillId="10" borderId="95" xfId="0" applyFont="1" applyFill="1" applyBorder="1" applyAlignment="1">
      <alignment horizontal="center" vertical="center" wrapText="1"/>
    </xf>
    <xf numFmtId="0" fontId="10" fillId="10" borderId="77" xfId="0" applyFont="1" applyFill="1" applyBorder="1" applyAlignment="1">
      <alignment horizontal="left" vertical="top" wrapText="1"/>
    </xf>
    <xf numFmtId="0" fontId="13" fillId="18" borderId="82" xfId="0" applyFont="1" applyFill="1" applyBorder="1" applyAlignment="1">
      <alignment horizontal="center" vertical="center" textRotation="90" wrapText="1"/>
    </xf>
    <xf numFmtId="0" fontId="13" fillId="18" borderId="83" xfId="0" applyFont="1" applyFill="1" applyBorder="1" applyAlignment="1">
      <alignment horizontal="center" vertical="center" textRotation="90" wrapText="1"/>
    </xf>
    <xf numFmtId="0" fontId="13" fillId="18" borderId="84" xfId="0" applyFont="1" applyFill="1" applyBorder="1" applyAlignment="1">
      <alignment horizontal="center" vertical="center" textRotation="90" wrapText="1"/>
    </xf>
    <xf numFmtId="0" fontId="16" fillId="10" borderId="75" xfId="0" applyFont="1" applyFill="1" applyBorder="1" applyAlignment="1">
      <alignment horizontal="center" vertical="center" wrapText="1"/>
    </xf>
    <xf numFmtId="0" fontId="10" fillId="10" borderId="101" xfId="0" applyFont="1" applyFill="1" applyBorder="1" applyAlignment="1">
      <alignment horizontal="left" vertical="top" wrapText="1"/>
    </xf>
    <xf numFmtId="0" fontId="16" fillId="10" borderId="99" xfId="0" applyFont="1" applyFill="1" applyBorder="1" applyAlignment="1">
      <alignment horizontal="center" vertical="center" wrapText="1"/>
    </xf>
    <xf numFmtId="0" fontId="16" fillId="10" borderId="31" xfId="0" applyFont="1" applyFill="1" applyBorder="1" applyAlignment="1">
      <alignment horizontal="center" vertical="center" wrapText="1"/>
    </xf>
    <xf numFmtId="0" fontId="7" fillId="9" borderId="51" xfId="0" applyFont="1" applyFill="1" applyBorder="1" applyAlignment="1" applyProtection="1">
      <alignment horizontal="center" vertical="top" wrapText="1"/>
      <protection locked="0"/>
    </xf>
    <xf numFmtId="0" fontId="7" fillId="9" borderId="26" xfId="0" applyFont="1" applyFill="1" applyBorder="1" applyAlignment="1" applyProtection="1">
      <alignment horizontal="center" vertical="top" wrapText="1"/>
      <protection locked="0"/>
    </xf>
    <xf numFmtId="0" fontId="16" fillId="10" borderId="32" xfId="0" applyFont="1" applyFill="1" applyBorder="1" applyAlignment="1">
      <alignment vertical="center" wrapText="1"/>
    </xf>
    <xf numFmtId="0" fontId="16" fillId="10" borderId="75" xfId="0" applyFont="1" applyFill="1" applyBorder="1" applyAlignment="1">
      <alignment vertical="center" wrapText="1"/>
    </xf>
    <xf numFmtId="0" fontId="16" fillId="10" borderId="76" xfId="0" applyFont="1" applyFill="1" applyBorder="1" applyAlignment="1">
      <alignment vertical="center" wrapText="1"/>
    </xf>
    <xf numFmtId="0" fontId="55" fillId="9" borderId="51" xfId="0" applyFont="1" applyFill="1" applyBorder="1" applyAlignment="1" applyProtection="1">
      <alignment horizontal="center" vertical="center" wrapText="1"/>
      <protection locked="0"/>
    </xf>
    <xf numFmtId="0" fontId="55" fillId="9" borderId="26" xfId="0" applyFont="1" applyFill="1" applyBorder="1" applyAlignment="1" applyProtection="1">
      <alignment horizontal="center" vertical="center" wrapText="1"/>
      <protection locked="0"/>
    </xf>
    <xf numFmtId="0" fontId="34" fillId="8" borderId="2" xfId="0" applyFont="1" applyFill="1" applyBorder="1" applyAlignment="1">
      <alignment horizontal="center" vertical="center" wrapText="1"/>
    </xf>
    <xf numFmtId="0" fontId="35" fillId="11" borderId="2" xfId="0" applyFont="1" applyFill="1" applyBorder="1" applyAlignment="1">
      <alignment horizontal="center" vertical="center" wrapText="1"/>
    </xf>
    <xf numFmtId="0" fontId="35" fillId="11" borderId="14" xfId="0" applyFont="1" applyFill="1" applyBorder="1" applyAlignment="1">
      <alignment horizontal="center" vertical="center" wrapText="1"/>
    </xf>
    <xf numFmtId="0" fontId="13" fillId="21" borderId="141" xfId="0" applyFont="1" applyFill="1" applyBorder="1" applyAlignment="1">
      <alignment horizontal="center" vertical="center" textRotation="90" wrapText="1"/>
    </xf>
    <xf numFmtId="0" fontId="13" fillId="21" borderId="83" xfId="0" applyFont="1" applyFill="1" applyBorder="1" applyAlignment="1">
      <alignment horizontal="center" vertical="center" textRotation="90" wrapText="1"/>
    </xf>
    <xf numFmtId="0" fontId="13" fillId="21" borderId="84" xfId="0" applyFont="1" applyFill="1" applyBorder="1" applyAlignment="1">
      <alignment horizontal="center" vertical="center" textRotation="90" wrapText="1"/>
    </xf>
    <xf numFmtId="0" fontId="16" fillId="10" borderId="103" xfId="0" applyFont="1" applyFill="1" applyBorder="1" applyAlignment="1">
      <alignment horizontal="center" vertical="center" wrapText="1"/>
    </xf>
    <xf numFmtId="0" fontId="10" fillId="10" borderId="88" xfId="0" applyFont="1" applyFill="1" applyBorder="1" applyAlignment="1">
      <alignment horizontal="left" vertical="top" wrapText="1"/>
    </xf>
    <xf numFmtId="0" fontId="16" fillId="10" borderId="81" xfId="0" applyFont="1" applyFill="1" applyBorder="1" applyAlignment="1">
      <alignment horizontal="center" vertical="center" wrapText="1"/>
    </xf>
    <xf numFmtId="0" fontId="13" fillId="20" borderId="97" xfId="0" applyFont="1" applyFill="1" applyBorder="1" applyAlignment="1">
      <alignment horizontal="center" vertical="center" textRotation="90" wrapText="1"/>
    </xf>
    <xf numFmtId="0" fontId="13" fillId="20" borderId="98" xfId="0" applyFont="1" applyFill="1" applyBorder="1" applyAlignment="1">
      <alignment horizontal="center" vertical="center" textRotation="90" wrapText="1"/>
    </xf>
    <xf numFmtId="0" fontId="10" fillId="10" borderId="14" xfId="0" applyFont="1" applyFill="1" applyBorder="1" applyAlignment="1">
      <alignment horizontal="left" vertical="top" wrapText="1" indent="1"/>
    </xf>
    <xf numFmtId="0" fontId="10" fillId="10" borderId="37" xfId="0" applyFont="1" applyFill="1" applyBorder="1" applyAlignment="1">
      <alignment horizontal="left" vertical="top" wrapText="1" indent="1"/>
    </xf>
    <xf numFmtId="0" fontId="13" fillId="19" borderId="105" xfId="0" applyFont="1" applyFill="1" applyBorder="1" applyAlignment="1">
      <alignment horizontal="center" vertical="center" textRotation="90" wrapText="1"/>
    </xf>
    <xf numFmtId="0" fontId="3" fillId="10" borderId="36"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10" fillId="10" borderId="38" xfId="0" applyFont="1" applyFill="1" applyBorder="1" applyAlignment="1">
      <alignment horizontal="left" vertical="top" wrapText="1" indent="1"/>
    </xf>
    <xf numFmtId="0" fontId="10" fillId="10" borderId="41" xfId="0" applyFont="1" applyFill="1" applyBorder="1" applyAlignment="1">
      <alignment horizontal="left" vertical="top" wrapText="1" indent="1"/>
    </xf>
    <xf numFmtId="0" fontId="16" fillId="10" borderId="37" xfId="0" applyFont="1" applyFill="1" applyBorder="1" applyAlignment="1">
      <alignment horizontal="center" vertical="center" wrapText="1"/>
    </xf>
    <xf numFmtId="0" fontId="16" fillId="10" borderId="34" xfId="0" applyFont="1" applyFill="1" applyBorder="1" applyAlignment="1">
      <alignment horizontal="center" vertical="center" wrapText="1"/>
    </xf>
    <xf numFmtId="0" fontId="3" fillId="10" borderId="35" xfId="0" applyFont="1" applyFill="1" applyBorder="1" applyAlignment="1">
      <alignment horizontal="center" vertical="center"/>
    </xf>
    <xf numFmtId="0" fontId="3" fillId="10" borderId="7" xfId="0" applyFont="1" applyFill="1" applyBorder="1" applyAlignment="1">
      <alignment horizontal="center" vertical="center"/>
    </xf>
    <xf numFmtId="0" fontId="16" fillId="10" borderId="109" xfId="0" applyFont="1" applyFill="1" applyBorder="1" applyAlignment="1">
      <alignment horizontal="center" vertical="center" wrapText="1"/>
    </xf>
    <xf numFmtId="0" fontId="16" fillId="10" borderId="110" xfId="0" applyFont="1" applyFill="1" applyBorder="1" applyAlignment="1">
      <alignment horizontal="center" vertical="center" wrapText="1"/>
    </xf>
    <xf numFmtId="0" fontId="3" fillId="10" borderId="36" xfId="0" applyFont="1" applyFill="1" applyBorder="1" applyAlignment="1">
      <alignment horizontal="center" vertical="center"/>
    </xf>
    <xf numFmtId="0" fontId="16" fillId="10" borderId="2" xfId="0" applyFont="1" applyFill="1" applyBorder="1" applyAlignment="1">
      <alignment horizontal="center" vertical="center" wrapText="1"/>
    </xf>
    <xf numFmtId="0" fontId="3" fillId="10" borderId="5" xfId="0" applyFont="1" applyFill="1" applyBorder="1" applyAlignment="1">
      <alignment horizontal="center" vertical="center"/>
    </xf>
    <xf numFmtId="0" fontId="16" fillId="10" borderId="14" xfId="0" applyFont="1" applyFill="1" applyBorder="1" applyAlignment="1">
      <alignment horizontal="center" vertical="center" wrapText="1"/>
    </xf>
    <xf numFmtId="0" fontId="16" fillId="10" borderId="4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128"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3" fillId="10" borderId="58" xfId="0" applyFont="1" applyFill="1" applyBorder="1" applyAlignment="1">
      <alignment horizontal="center" vertical="center" wrapText="1"/>
    </xf>
    <xf numFmtId="0" fontId="10" fillId="10" borderId="2" xfId="0" applyFont="1" applyFill="1" applyBorder="1" applyAlignment="1">
      <alignment horizontal="left" vertical="top" wrapText="1" indent="1"/>
    </xf>
    <xf numFmtId="0" fontId="12" fillId="10" borderId="36" xfId="0" applyFont="1" applyFill="1" applyBorder="1" applyAlignment="1">
      <alignment horizontal="center" vertical="center" wrapText="1"/>
    </xf>
    <xf numFmtId="0" fontId="12" fillId="10" borderId="35" xfId="0" applyFont="1" applyFill="1" applyBorder="1" applyAlignment="1">
      <alignment horizontal="center" vertical="center" wrapText="1"/>
    </xf>
    <xf numFmtId="0" fontId="16" fillId="10" borderId="174" xfId="0" applyFont="1" applyFill="1" applyBorder="1" applyAlignment="1">
      <alignment horizontal="center" vertical="center" wrapText="1"/>
    </xf>
    <xf numFmtId="0" fontId="13" fillId="22" borderId="175" xfId="0" applyFont="1" applyFill="1" applyBorder="1" applyAlignment="1">
      <alignment horizontal="center" vertical="center" textRotation="90" wrapText="1"/>
    </xf>
    <xf numFmtId="0" fontId="3" fillId="10" borderId="6"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3" fillId="10" borderId="114" xfId="0" applyFont="1" applyFill="1" applyBorder="1" applyAlignment="1">
      <alignment horizontal="center" vertical="center" wrapText="1"/>
    </xf>
    <xf numFmtId="0" fontId="10" fillId="10" borderId="58" xfId="0" applyFont="1" applyFill="1" applyBorder="1" applyAlignment="1">
      <alignment horizontal="left" vertical="top" wrapText="1" indent="1"/>
    </xf>
    <xf numFmtId="0" fontId="3" fillId="10" borderId="55" xfId="0" applyFont="1" applyFill="1" applyBorder="1" applyAlignment="1">
      <alignment horizontal="center" vertical="center" wrapText="1"/>
    </xf>
    <xf numFmtId="0" fontId="10" fillId="10" borderId="93" xfId="0" applyFont="1" applyFill="1" applyBorder="1" applyAlignment="1">
      <alignment horizontal="left" vertical="top" wrapText="1" indent="1"/>
    </xf>
    <xf numFmtId="0" fontId="10" fillId="10" borderId="95" xfId="0" applyFont="1" applyFill="1" applyBorder="1" applyAlignment="1">
      <alignment horizontal="left" vertical="top" wrapText="1" indent="1"/>
    </xf>
    <xf numFmtId="0" fontId="3" fillId="10" borderId="129" xfId="0" applyFont="1" applyFill="1" applyBorder="1" applyAlignment="1">
      <alignment horizontal="center" vertical="center"/>
    </xf>
    <xf numFmtId="0" fontId="3" fillId="10" borderId="130" xfId="0" applyFont="1" applyFill="1" applyBorder="1" applyAlignment="1">
      <alignment horizontal="center" vertical="center"/>
    </xf>
    <xf numFmtId="0" fontId="3" fillId="10" borderId="131" xfId="0" applyFont="1" applyFill="1" applyBorder="1" applyAlignment="1">
      <alignment horizontal="center" vertical="center"/>
    </xf>
    <xf numFmtId="0" fontId="10" fillId="10" borderId="49" xfId="0" applyFont="1" applyFill="1" applyBorder="1" applyAlignment="1">
      <alignment horizontal="left" vertical="top" wrapText="1" indent="1"/>
    </xf>
    <xf numFmtId="0" fontId="3" fillId="10" borderId="123" xfId="0" applyFont="1" applyFill="1" applyBorder="1" applyAlignment="1">
      <alignment horizontal="center" vertical="center" wrapText="1"/>
    </xf>
    <xf numFmtId="0" fontId="3" fillId="10" borderId="124" xfId="0" applyFont="1" applyFill="1" applyBorder="1" applyAlignment="1">
      <alignment horizontal="center" vertical="center" wrapText="1"/>
    </xf>
    <xf numFmtId="0" fontId="3" fillId="10" borderId="125" xfId="0" applyFont="1" applyFill="1" applyBorder="1" applyAlignment="1">
      <alignment horizontal="center" vertical="center" wrapText="1"/>
    </xf>
    <xf numFmtId="0" fontId="13" fillId="21" borderId="106" xfId="0" applyFont="1" applyFill="1" applyBorder="1" applyAlignment="1">
      <alignment horizontal="center" vertical="center" textRotation="90" wrapText="1"/>
    </xf>
    <xf numFmtId="0" fontId="14" fillId="10" borderId="61"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13" fillId="20" borderId="107" xfId="0" applyFont="1" applyFill="1" applyBorder="1" applyAlignment="1">
      <alignment horizontal="center" vertical="center" textRotation="90" wrapText="1"/>
    </xf>
    <xf numFmtId="0" fontId="16" fillId="10" borderId="52" xfId="0" applyFont="1" applyFill="1" applyBorder="1" applyAlignment="1">
      <alignment horizontal="center" vertical="center" wrapText="1"/>
    </xf>
    <xf numFmtId="0" fontId="16" fillId="10" borderId="27" xfId="0" applyFont="1" applyFill="1" applyBorder="1" applyAlignment="1">
      <alignment horizontal="center" vertical="center" wrapText="1"/>
    </xf>
    <xf numFmtId="0" fontId="3" fillId="10" borderId="70" xfId="0" applyFont="1" applyFill="1" applyBorder="1" applyAlignment="1">
      <alignment horizontal="center" vertical="center" wrapText="1"/>
    </xf>
    <xf numFmtId="0" fontId="3" fillId="10" borderId="108" xfId="0" applyFont="1" applyFill="1" applyBorder="1" applyAlignment="1">
      <alignment horizontal="center" vertical="center" wrapText="1"/>
    </xf>
    <xf numFmtId="0" fontId="16" fillId="10" borderId="38" xfId="0" applyFont="1" applyFill="1" applyBorder="1" applyAlignment="1">
      <alignment horizontal="center" vertical="center" wrapText="1"/>
    </xf>
    <xf numFmtId="0" fontId="12" fillId="10" borderId="36" xfId="0" applyFont="1" applyFill="1" applyBorder="1" applyAlignment="1">
      <alignment horizontal="center" vertical="center"/>
    </xf>
    <xf numFmtId="0" fontId="12" fillId="10" borderId="55" xfId="0" applyFont="1" applyFill="1" applyBorder="1" applyAlignment="1">
      <alignment horizontal="center" vertical="center"/>
    </xf>
    <xf numFmtId="0" fontId="12" fillId="10" borderId="114" xfId="0" applyFont="1" applyFill="1" applyBorder="1" applyAlignment="1">
      <alignment horizontal="center" vertical="center"/>
    </xf>
    <xf numFmtId="0" fontId="16" fillId="10" borderId="115" xfId="0" applyFont="1" applyFill="1" applyBorder="1" applyAlignment="1">
      <alignment horizontal="center" vertical="center" wrapText="1"/>
    </xf>
    <xf numFmtId="0" fontId="16" fillId="10" borderId="116" xfId="0" applyFont="1" applyFill="1" applyBorder="1" applyAlignment="1">
      <alignment horizontal="center" vertical="center" wrapText="1"/>
    </xf>
    <xf numFmtId="0" fontId="16" fillId="10" borderId="117" xfId="0" applyFont="1" applyFill="1" applyBorder="1" applyAlignment="1">
      <alignment horizontal="center" vertical="center" wrapText="1"/>
    </xf>
    <xf numFmtId="0" fontId="3" fillId="10" borderId="118" xfId="0" applyFont="1" applyFill="1" applyBorder="1" applyAlignment="1">
      <alignment horizontal="center" vertical="center"/>
    </xf>
    <xf numFmtId="0" fontId="3" fillId="10" borderId="119" xfId="0" applyFont="1" applyFill="1" applyBorder="1" applyAlignment="1">
      <alignment horizontal="center" vertical="center"/>
    </xf>
    <xf numFmtId="0" fontId="3" fillId="10" borderId="120" xfId="0" applyFont="1" applyFill="1" applyBorder="1" applyAlignment="1">
      <alignment horizontal="center" vertical="center"/>
    </xf>
    <xf numFmtId="0" fontId="3" fillId="10" borderId="121" xfId="0" applyFont="1" applyFill="1" applyBorder="1" applyAlignment="1">
      <alignment horizontal="center" vertical="center"/>
    </xf>
    <xf numFmtId="0" fontId="16" fillId="10" borderId="111" xfId="0" applyFont="1" applyFill="1" applyBorder="1" applyAlignment="1">
      <alignment horizontal="center" vertical="center" wrapText="1"/>
    </xf>
    <xf numFmtId="0" fontId="3" fillId="10" borderId="112" xfId="0" applyFont="1" applyFill="1" applyBorder="1" applyAlignment="1">
      <alignment horizontal="center" vertical="center" wrapText="1"/>
    </xf>
    <xf numFmtId="0" fontId="16" fillId="10" borderId="113" xfId="0" applyFont="1" applyFill="1" applyBorder="1" applyAlignment="1">
      <alignment horizontal="center" vertical="center" wrapText="1"/>
    </xf>
    <xf numFmtId="0" fontId="16" fillId="10" borderId="122" xfId="0" applyFont="1" applyFill="1" applyBorder="1" applyAlignment="1">
      <alignment horizontal="center" vertical="center" wrapText="1"/>
    </xf>
    <xf numFmtId="0" fontId="41" fillId="8" borderId="20" xfId="0" applyFont="1" applyFill="1" applyBorder="1" applyAlignment="1">
      <alignment horizontal="left" vertical="center" wrapText="1"/>
    </xf>
    <xf numFmtId="0" fontId="41" fillId="8" borderId="0" xfId="0" applyFont="1" applyFill="1" applyAlignment="1">
      <alignment horizontal="left" vertical="center" wrapText="1"/>
    </xf>
    <xf numFmtId="0" fontId="34" fillId="8" borderId="99" xfId="0" applyFont="1" applyFill="1" applyBorder="1" applyAlignment="1">
      <alignment horizontal="center" vertical="center" wrapText="1"/>
    </xf>
    <xf numFmtId="0" fontId="34" fillId="8" borderId="0" xfId="0" applyFont="1" applyFill="1" applyAlignment="1">
      <alignment horizontal="center" vertical="center" wrapText="1"/>
    </xf>
    <xf numFmtId="0" fontId="3" fillId="10" borderId="134" xfId="0" applyFont="1" applyFill="1" applyBorder="1" applyAlignment="1">
      <alignment horizontal="center" vertical="center" wrapText="1"/>
    </xf>
    <xf numFmtId="0" fontId="3" fillId="22" borderId="118" xfId="0" applyFont="1" applyFill="1" applyBorder="1" applyAlignment="1">
      <alignment horizontal="center" vertical="center" textRotation="90" wrapText="1"/>
    </xf>
    <xf numFmtId="0" fontId="16" fillId="10" borderId="135" xfId="0" applyFont="1" applyFill="1" applyBorder="1" applyAlignment="1">
      <alignment horizontal="left" vertical="center" wrapText="1"/>
    </xf>
    <xf numFmtId="0" fontId="3" fillId="10" borderId="119" xfId="0" applyFont="1" applyFill="1" applyBorder="1" applyAlignment="1">
      <alignment horizontal="center" vertical="center" wrapText="1"/>
    </xf>
    <xf numFmtId="0" fontId="16" fillId="10" borderId="95" xfId="0" applyFont="1" applyFill="1" applyBorder="1" applyAlignment="1">
      <alignment horizontal="left" vertical="center" wrapText="1"/>
    </xf>
    <xf numFmtId="0" fontId="3" fillId="10" borderId="118" xfId="0" applyFont="1" applyFill="1" applyBorder="1" applyAlignment="1">
      <alignment horizontal="center" vertical="center" wrapText="1"/>
    </xf>
    <xf numFmtId="0" fontId="3" fillId="10" borderId="157" xfId="0" applyFont="1" applyFill="1" applyBorder="1" applyAlignment="1">
      <alignment horizontal="center" vertical="center" wrapText="1"/>
    </xf>
    <xf numFmtId="0" fontId="16" fillId="10" borderId="31" xfId="0" applyFont="1" applyFill="1" applyBorder="1" applyAlignment="1">
      <alignment horizontal="left" vertical="center" wrapText="1"/>
    </xf>
    <xf numFmtId="0" fontId="16" fillId="10" borderId="75" xfId="0" applyFont="1" applyFill="1" applyBorder="1" applyAlignment="1">
      <alignment horizontal="left" vertical="center" wrapText="1"/>
    </xf>
    <xf numFmtId="0" fontId="16" fillId="10" borderId="103" xfId="0" applyFont="1" applyFill="1" applyBorder="1" applyAlignment="1">
      <alignment horizontal="left" vertical="center" wrapText="1"/>
    </xf>
    <xf numFmtId="0" fontId="13" fillId="22" borderId="93" xfId="0" applyFont="1" applyFill="1" applyBorder="1" applyAlignment="1">
      <alignment horizontal="left" vertical="center" textRotation="90" wrapText="1"/>
    </xf>
    <xf numFmtId="0" fontId="3" fillId="10" borderId="137" xfId="0" applyFont="1" applyFill="1" applyBorder="1" applyAlignment="1">
      <alignment horizontal="center" vertical="center" wrapText="1"/>
    </xf>
    <xf numFmtId="0" fontId="13" fillId="17" borderId="133" xfId="0" applyFont="1" applyFill="1" applyBorder="1" applyAlignment="1">
      <alignment horizontal="center" vertical="center" textRotation="90" wrapText="1"/>
    </xf>
    <xf numFmtId="0" fontId="16" fillId="10" borderId="115" xfId="0" applyFont="1" applyFill="1" applyBorder="1" applyAlignment="1">
      <alignment horizontal="left" vertical="center" wrapText="1"/>
    </xf>
    <xf numFmtId="0" fontId="16" fillId="10" borderId="136" xfId="0" applyFont="1" applyFill="1" applyBorder="1" applyAlignment="1">
      <alignment horizontal="left" vertical="center" wrapText="1"/>
    </xf>
    <xf numFmtId="0" fontId="14" fillId="10" borderId="95" xfId="0" applyFont="1" applyFill="1" applyBorder="1" applyAlignment="1">
      <alignment horizontal="left" vertical="center" wrapText="1"/>
    </xf>
    <xf numFmtId="0" fontId="14" fillId="10" borderId="135" xfId="0" applyFont="1" applyFill="1" applyBorder="1" applyAlignment="1">
      <alignment horizontal="left" vertical="center" wrapText="1"/>
    </xf>
    <xf numFmtId="0" fontId="3" fillId="27" borderId="143" xfId="0" applyFont="1" applyFill="1" applyBorder="1" applyAlignment="1">
      <alignment horizontal="left" vertical="center" wrapText="1"/>
    </xf>
    <xf numFmtId="0" fontId="3" fillId="4" borderId="143" xfId="0" applyFont="1" applyFill="1" applyBorder="1" applyAlignment="1" applyProtection="1">
      <alignment horizontal="left" vertical="top" wrapText="1"/>
      <protection locked="0"/>
    </xf>
    <xf numFmtId="0" fontId="3" fillId="0" borderId="0" xfId="0" applyFont="1" applyAlignment="1">
      <alignment horizontal="center" vertical="center" wrapText="1"/>
    </xf>
    <xf numFmtId="0" fontId="4" fillId="7" borderId="126" xfId="0" applyFont="1" applyFill="1" applyBorder="1" applyAlignment="1">
      <alignment horizontal="left" vertical="center" wrapText="1"/>
    </xf>
    <xf numFmtId="0" fontId="4" fillId="7" borderId="0" xfId="0" applyFont="1" applyFill="1" applyAlignment="1">
      <alignment horizontal="left" vertical="center" wrapText="1"/>
    </xf>
    <xf numFmtId="0" fontId="40" fillId="8" borderId="0" xfId="0" applyFont="1" applyFill="1" applyAlignment="1">
      <alignment horizontal="center" vertical="center" wrapText="1"/>
    </xf>
    <xf numFmtId="0" fontId="3" fillId="0" borderId="0" xfId="0" applyFont="1" applyAlignment="1">
      <alignment horizontal="center"/>
    </xf>
    <xf numFmtId="0" fontId="3" fillId="3" borderId="147" xfId="0" applyFont="1" applyFill="1" applyBorder="1" applyAlignment="1">
      <alignment horizontal="center" vertical="center" wrapText="1"/>
    </xf>
    <xf numFmtId="0" fontId="3" fillId="3" borderId="149" xfId="0" applyFont="1" applyFill="1" applyBorder="1" applyAlignment="1">
      <alignment horizontal="center" vertical="center" wrapText="1"/>
    </xf>
    <xf numFmtId="0" fontId="3" fillId="3" borderId="148" xfId="0" applyFont="1" applyFill="1" applyBorder="1" applyAlignment="1">
      <alignment horizontal="center" vertical="center" wrapText="1"/>
    </xf>
    <xf numFmtId="0" fontId="3" fillId="3" borderId="150" xfId="0" applyFont="1" applyFill="1" applyBorder="1" applyAlignment="1">
      <alignment horizontal="center" vertical="center" wrapText="1"/>
    </xf>
    <xf numFmtId="0" fontId="3" fillId="3" borderId="143" xfId="0" applyFont="1" applyFill="1" applyBorder="1" applyAlignment="1">
      <alignment horizontal="center" vertical="center" wrapText="1"/>
    </xf>
    <xf numFmtId="0" fontId="3" fillId="3" borderId="143" xfId="0" applyFont="1" applyFill="1" applyBorder="1" applyAlignment="1">
      <alignment horizontal="center" vertical="center"/>
    </xf>
    <xf numFmtId="0" fontId="3" fillId="3" borderId="144" xfId="0" applyFont="1" applyFill="1" applyBorder="1" applyAlignment="1">
      <alignment horizontal="center" vertical="center"/>
    </xf>
    <xf numFmtId="0" fontId="3" fillId="3" borderId="145" xfId="0" applyFont="1" applyFill="1" applyBorder="1" applyAlignment="1">
      <alignment horizontal="center" vertical="center"/>
    </xf>
    <xf numFmtId="0" fontId="3" fillId="3" borderId="146" xfId="0" applyFont="1" applyFill="1" applyBorder="1" applyAlignment="1">
      <alignment horizontal="center" vertical="center"/>
    </xf>
    <xf numFmtId="0" fontId="4" fillId="7" borderId="143" xfId="0" applyFont="1" applyFill="1" applyBorder="1" applyAlignment="1">
      <alignment horizontal="center"/>
    </xf>
    <xf numFmtId="0" fontId="3" fillId="3" borderId="143" xfId="0" applyFont="1" applyFill="1" applyBorder="1" applyAlignment="1" applyProtection="1">
      <alignment horizontal="center" vertical="center" wrapText="1"/>
      <protection locked="0"/>
    </xf>
    <xf numFmtId="0" fontId="4" fillId="7" borderId="0" xfId="0" applyFont="1" applyFill="1" applyAlignment="1">
      <alignment vertical="center" wrapText="1"/>
    </xf>
    <xf numFmtId="0" fontId="3" fillId="3" borderId="143" xfId="0" applyFont="1" applyFill="1" applyBorder="1" applyAlignment="1" applyProtection="1">
      <alignment horizontal="center" vertical="center"/>
      <protection hidden="1"/>
    </xf>
    <xf numFmtId="0" fontId="4" fillId="7" borderId="143" xfId="0" applyFont="1" applyFill="1" applyBorder="1" applyAlignment="1">
      <alignment horizontal="center" vertical="center"/>
    </xf>
    <xf numFmtId="0" fontId="4" fillId="7" borderId="143" xfId="0" applyFont="1" applyFill="1" applyBorder="1" applyAlignment="1">
      <alignment horizontal="center" vertical="center" wrapText="1"/>
    </xf>
    <xf numFmtId="0" fontId="4" fillId="7" borderId="143" xfId="0" applyFont="1" applyFill="1" applyBorder="1" applyAlignment="1" applyProtection="1">
      <alignment horizontal="center" vertical="center"/>
      <protection hidden="1"/>
    </xf>
    <xf numFmtId="0" fontId="3" fillId="0" borderId="0" xfId="0" applyFont="1" applyAlignment="1" applyProtection="1">
      <alignment vertical="center" wrapText="1"/>
      <protection locked="0"/>
    </xf>
  </cellXfs>
  <cellStyles count="3">
    <cellStyle name="Euro" xfId="1" xr:uid="{00000000-0005-0000-0000-000000000000}"/>
    <cellStyle name="Normal" xfId="0" builtinId="0"/>
    <cellStyle name="Pro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Drop" dropLines="5" dropStyle="combo" dx="16" sel="0" val="0"/>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checked="Checked"/>
</file>

<file path=xl/ctrlProps/ctrlProp16.xml><?xml version="1.0" encoding="utf-8"?>
<formControlPr xmlns="http://schemas.microsoft.com/office/spreadsheetml/2009/9/main" objectType="CheckBox" checked="Checked"/>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Drop" dropLines="5" dropStyle="combo" dx="16" sel="0" val="0"/>
</file>

<file path=xl/ctrlProps/ctrlProp19.xml><?xml version="1.0" encoding="utf-8"?>
<formControlPr xmlns="http://schemas.microsoft.com/office/spreadsheetml/2009/9/main" objectType="Drop" dropLines="5" dropStyle="combo" dx="16" sel="0" val="0"/>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434340</xdr:colOff>
          <xdr:row>0</xdr:row>
          <xdr:rowOff>0</xdr:rowOff>
        </xdr:from>
        <xdr:to>
          <xdr:col>0</xdr:col>
          <xdr:colOff>495300</xdr:colOff>
          <xdr:row>0</xdr:row>
          <xdr:rowOff>0</xdr:rowOff>
        </xdr:to>
        <xdr:sp macro="" textlink="">
          <xdr:nvSpPr>
            <xdr:cNvPr id="7170" name="ListBox"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xdr:colOff>
          <xdr:row>0</xdr:row>
          <xdr:rowOff>0</xdr:rowOff>
        </xdr:from>
        <xdr:to>
          <xdr:col>0</xdr:col>
          <xdr:colOff>30480</xdr:colOff>
          <xdr:row>0</xdr:row>
          <xdr:rowOff>0</xdr:rowOff>
        </xdr:to>
        <xdr:sp macro="" textlink="">
          <xdr:nvSpPr>
            <xdr:cNvPr id="7173" name="CheckBox2"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Heavy oil with less than 0,1% sulphur content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xdr:colOff>
          <xdr:row>0</xdr:row>
          <xdr:rowOff>0</xdr:rowOff>
        </xdr:from>
        <xdr:to>
          <xdr:col>0</xdr:col>
          <xdr:colOff>30480</xdr:colOff>
          <xdr:row>0</xdr:row>
          <xdr:rowOff>0</xdr:rowOff>
        </xdr:to>
        <xdr:sp macro="" textlink="">
          <xdr:nvSpPr>
            <xdr:cNvPr id="7174" name="CheckBox3"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Solar </a:t>
              </a:r>
            </a:p>
            <a:p>
              <a:pPr algn="l" rtl="0">
                <a:defRPr sz="1000"/>
              </a:pPr>
              <a:endParaRPr lang="da-DK" sz="1000" b="0" i="0" u="none" strike="noStrike" baseline="0">
                <a:solidFill>
                  <a:srgbClr val="000000"/>
                </a:solidFill>
                <a:latin typeface="Arial"/>
                <a:cs typeface="Arial"/>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53340</xdr:colOff>
          <xdr:row>0</xdr:row>
          <xdr:rowOff>0</xdr:rowOff>
        </xdr:to>
        <xdr:sp macro="" textlink="">
          <xdr:nvSpPr>
            <xdr:cNvPr id="7175" name="CheckBox4"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Cogeneration Heat and Power (CHP)</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91440</xdr:colOff>
          <xdr:row>0</xdr:row>
          <xdr:rowOff>0</xdr:rowOff>
        </xdr:to>
        <xdr:sp macro="" textlink="">
          <xdr:nvSpPr>
            <xdr:cNvPr id="7176" name="CheckBox6"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Biomass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xdr:colOff>
          <xdr:row>0</xdr:row>
          <xdr:rowOff>0</xdr:rowOff>
        </xdr:from>
        <xdr:to>
          <xdr:col>0</xdr:col>
          <xdr:colOff>76200</xdr:colOff>
          <xdr:row>0</xdr:row>
          <xdr:rowOff>0</xdr:rowOff>
        </xdr:to>
        <xdr:sp macro="" textlink="">
          <xdr:nvSpPr>
            <xdr:cNvPr id="7177" name="CheckBox8"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Electricity Provider - RECS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91440</xdr:colOff>
          <xdr:row>0</xdr:row>
          <xdr:rowOff>0</xdr:rowOff>
        </xdr:to>
        <xdr:sp macro="" textlink="">
          <xdr:nvSpPr>
            <xdr:cNvPr id="7178" name="CheckBox9"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Electricity Provider - 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91440</xdr:colOff>
          <xdr:row>0</xdr:row>
          <xdr:rowOff>0</xdr:rowOff>
        </xdr:to>
        <xdr:sp macro="" textlink="">
          <xdr:nvSpPr>
            <xdr:cNvPr id="7179" name="CheckBox10"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endParaRPr lang="da-DK" sz="1000" b="0" i="0" u="none" strike="noStrike" baseline="0">
                <a:solidFill>
                  <a:srgbClr val="000000"/>
                </a:solidFill>
                <a:latin typeface="Arial"/>
                <a:cs typeface="Arial"/>
              </a:endParaRPr>
            </a:p>
            <a:p>
              <a:pPr algn="l" rtl="0">
                <a:defRPr sz="1000"/>
              </a:pPr>
              <a:r>
                <a:rPr lang="da-DK" sz="1000" b="0" i="0" u="none" strike="noStrike" baseline="0">
                  <a:solidFill>
                    <a:srgbClr val="000000"/>
                  </a:solidFill>
                  <a:latin typeface="Arial"/>
                  <a:cs typeface="Arial"/>
                </a:rPr>
                <a:t>Auto-production - Wind</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91440</xdr:colOff>
          <xdr:row>0</xdr:row>
          <xdr:rowOff>0</xdr:rowOff>
        </xdr:to>
        <xdr:sp macro="" textlink="">
          <xdr:nvSpPr>
            <xdr:cNvPr id="7180" name="CheckBox11"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Auto-production - Solar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91440</xdr:colOff>
          <xdr:row>0</xdr:row>
          <xdr:rowOff>0</xdr:rowOff>
        </xdr:to>
        <xdr:sp macro="" textlink="">
          <xdr:nvSpPr>
            <xdr:cNvPr id="7181" name="CheckBox12"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Auto-production -Geothermal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167640</xdr:colOff>
          <xdr:row>0</xdr:row>
          <xdr:rowOff>0</xdr:rowOff>
        </xdr:from>
        <xdr:to>
          <xdr:col>0</xdr:col>
          <xdr:colOff>259080</xdr:colOff>
          <xdr:row>0</xdr:row>
          <xdr:rowOff>0</xdr:rowOff>
        </xdr:to>
        <xdr:sp macro="" textlink="">
          <xdr:nvSpPr>
            <xdr:cNvPr id="7188" name="CheckBox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Casella di controllo20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76200</xdr:colOff>
          <xdr:row>0</xdr:row>
          <xdr:rowOff>0</xdr:rowOff>
        </xdr:to>
        <xdr:sp macro="" textlink="">
          <xdr:nvSpPr>
            <xdr:cNvPr id="7195" name="CheckBox5"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Electricity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0</xdr:rowOff>
        </xdr:from>
        <xdr:to>
          <xdr:col>3</xdr:col>
          <xdr:colOff>342900</xdr:colOff>
          <xdr:row>20</xdr:row>
          <xdr:rowOff>220980</xdr:rowOff>
        </xdr:to>
        <xdr:sp macro="" textlink="">
          <xdr:nvSpPr>
            <xdr:cNvPr id="7228" name="CheckBox26"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182880</xdr:rowOff>
        </xdr:from>
        <xdr:to>
          <xdr:col>3</xdr:col>
          <xdr:colOff>342900</xdr:colOff>
          <xdr:row>20</xdr:row>
          <xdr:rowOff>411480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373380</xdr:rowOff>
        </xdr:from>
        <xdr:to>
          <xdr:col>3</xdr:col>
          <xdr:colOff>342900</xdr:colOff>
          <xdr:row>20</xdr:row>
          <xdr:rowOff>601980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571500</xdr:rowOff>
        </xdr:from>
        <xdr:to>
          <xdr:col>3</xdr:col>
          <xdr:colOff>342900</xdr:colOff>
          <xdr:row>20</xdr:row>
          <xdr:rowOff>792480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53340</xdr:colOff>
          <xdr:row>20</xdr:row>
          <xdr:rowOff>944880</xdr:rowOff>
        </xdr:from>
        <xdr:to>
          <xdr:col>3</xdr:col>
          <xdr:colOff>358140</xdr:colOff>
          <xdr:row>20</xdr:row>
          <xdr:rowOff>1173480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xdr:row>
          <xdr:rowOff>76200</xdr:rowOff>
        </xdr:from>
        <xdr:to>
          <xdr:col>4</xdr:col>
          <xdr:colOff>0</xdr:colOff>
          <xdr:row>3</xdr:row>
          <xdr:rowOff>106680</xdr:rowOff>
        </xdr:to>
        <xdr:sp macro="" textlink="">
          <xdr:nvSpPr>
            <xdr:cNvPr id="9217" name="ListBox"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129540</xdr:rowOff>
        </xdr:from>
        <xdr:to>
          <xdr:col>4</xdr:col>
          <xdr:colOff>0</xdr:colOff>
          <xdr:row>13</xdr:row>
          <xdr:rowOff>144780</xdr:rowOff>
        </xdr:to>
        <xdr:sp macro="" textlink="">
          <xdr:nvSpPr>
            <xdr:cNvPr id="9218" name="Drop Down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6.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5.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4.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8.xml"/><Relationship Id="rId2" Type="http://schemas.openxmlformats.org/officeDocument/2006/relationships/vmlDrawing" Target="../drawings/vmlDrawing4.vml"/><Relationship Id="rId1" Type="http://schemas.openxmlformats.org/officeDocument/2006/relationships/drawing" Target="../drawings/drawing2.xml"/><Relationship Id="rId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6"/>
  <sheetViews>
    <sheetView zoomScale="90" zoomScaleNormal="90" workbookViewId="0">
      <selection activeCell="A2" sqref="A2:A3"/>
    </sheetView>
  </sheetViews>
  <sheetFormatPr defaultColWidth="11.44140625" defaultRowHeight="13.2" x14ac:dyDescent="0.25"/>
  <cols>
    <col min="1" max="1" width="155.21875" customWidth="1"/>
    <col min="2" max="2" width="85.21875" hidden="1" customWidth="1"/>
    <col min="3" max="18" width="6" customWidth="1"/>
    <col min="19" max="25" width="5.21875" customWidth="1"/>
    <col min="26" max="72" width="4.21875" customWidth="1"/>
  </cols>
  <sheetData>
    <row r="1" spans="1:2" ht="60.75" customHeight="1" x14ac:dyDescent="0.25">
      <c r="A1" s="237" t="s">
        <v>344</v>
      </c>
      <c r="B1" s="233"/>
    </row>
    <row r="2" spans="1:2" ht="238.5" customHeight="1" x14ac:dyDescent="0.25">
      <c r="A2" s="288" t="s">
        <v>477</v>
      </c>
      <c r="B2" s="234"/>
    </row>
    <row r="3" spans="1:2" ht="300" customHeight="1" x14ac:dyDescent="0.25">
      <c r="A3" s="289"/>
      <c r="B3" s="235"/>
    </row>
    <row r="4" spans="1:2" x14ac:dyDescent="0.25">
      <c r="A4" s="236"/>
    </row>
    <row r="5" spans="1:2" x14ac:dyDescent="0.25">
      <c r="A5" s="226"/>
    </row>
    <row r="6" spans="1:2" x14ac:dyDescent="0.25">
      <c r="A6" s="226"/>
    </row>
  </sheetData>
  <sheetProtection selectLockedCells="1" selectUnlockedCells="1"/>
  <customSheetViews>
    <customSheetView guid="{B57AFC39-7BC2-4CBD-A0A8-87008E0DB765}" scale="70" hiddenColumns="1">
      <selection activeCell="M20" sqref="M20"/>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1"/>
      <headerFooter alignWithMargins="0">
        <oddHeader>&amp;C&amp;"Tahoma,Predeterminado"&amp;32ONLY ADVISORY</oddHeader>
        <oddFooter>&amp;CPagina &amp;P</oddFooter>
      </headerFooter>
    </customSheetView>
    <customSheetView guid="{E0F1947B-DBB1-4302-8ABF-0F9B5D68BCD9}" scale="85" hiddenColumns="1">
      <selection activeCell="A2" sqref="A2:A3"/>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2"/>
      <headerFooter alignWithMargins="0">
        <oddHeader>&amp;C&amp;"Tahoma,Predeterminado"&amp;32ONLY ADVISORY</oddHeader>
        <oddFooter>&amp;CPagina &amp;P</oddFooter>
      </headerFooter>
    </customSheetView>
  </customSheetViews>
  <mergeCells count="1">
    <mergeCell ref="A2:A3"/>
  </mergeCells>
  <printOptions gridLines="1"/>
  <pageMargins left="0.78749999999999998" right="0.78749999999999998" top="1.3305555555555555" bottom="1.0249999999999999" header="0.78749999999999998" footer="0.78749999999999998"/>
  <pageSetup paperSize="11" scale="14" pageOrder="overThenDown" orientation="portrait" useFirstPageNumber="1" horizontalDpi="300" verticalDpi="300" r:id="rId3"/>
  <headerFooter alignWithMargins="0">
    <oddHeader>&amp;C&amp;"Tahoma,Predeterminado"&amp;32ONLY ADVISORY</oddHeader>
    <oddFooter>&amp;CPagina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L165"/>
  <sheetViews>
    <sheetView topLeftCell="B49" zoomScale="85" zoomScaleNormal="85" workbookViewId="0">
      <selection activeCell="D23" sqref="D23:E23"/>
    </sheetView>
  </sheetViews>
  <sheetFormatPr defaultColWidth="11.44140625" defaultRowHeight="15" x14ac:dyDescent="0.25"/>
  <cols>
    <col min="1" max="1" width="41.21875" style="1" customWidth="1"/>
    <col min="2" max="2" width="29.21875" style="2" customWidth="1"/>
    <col min="3" max="3" width="11.44140625" style="2"/>
    <col min="4" max="4" width="59.21875" style="3" customWidth="1"/>
    <col min="5" max="5" width="23.44140625" style="3" customWidth="1"/>
    <col min="6" max="6" width="83.44140625" style="2" customWidth="1"/>
    <col min="7" max="7" width="11.44140625" style="2" hidden="1" customWidth="1"/>
    <col min="8" max="8" width="33" style="2" customWidth="1"/>
    <col min="9" max="9" width="11.44140625" style="2" customWidth="1"/>
    <col min="10" max="16384" width="11.44140625" style="2"/>
  </cols>
  <sheetData>
    <row r="1" spans="1:12" s="4" customFormat="1" ht="56.85" customHeight="1" x14ac:dyDescent="0.25">
      <c r="A1" s="327" t="s">
        <v>74</v>
      </c>
      <c r="B1" s="328"/>
      <c r="C1" s="328"/>
      <c r="D1" s="328"/>
      <c r="E1" s="328"/>
      <c r="F1" s="329"/>
      <c r="H1" s="20"/>
    </row>
    <row r="2" spans="1:12" s="4" customFormat="1" ht="56.85" customHeight="1" x14ac:dyDescent="0.25">
      <c r="A2" s="333" t="s">
        <v>81</v>
      </c>
      <c r="B2" s="333"/>
      <c r="C2" s="333"/>
      <c r="D2" s="333"/>
      <c r="E2" s="333"/>
      <c r="F2" s="333"/>
    </row>
    <row r="3" spans="1:12" s="4" customFormat="1" ht="49.8" customHeight="1" thickBot="1" x14ac:dyDescent="0.3">
      <c r="A3" s="18" t="s">
        <v>1</v>
      </c>
      <c r="B3" s="334" t="s">
        <v>2</v>
      </c>
      <c r="C3" s="334"/>
      <c r="D3" s="332" t="s">
        <v>73</v>
      </c>
      <c r="E3" s="332"/>
      <c r="F3" s="332" t="s">
        <v>86</v>
      </c>
      <c r="G3" s="332"/>
    </row>
    <row r="4" spans="1:12" ht="19.05" customHeight="1" thickBot="1" x14ac:dyDescent="0.3">
      <c r="A4" s="306" t="s">
        <v>3</v>
      </c>
      <c r="B4" s="335" t="s">
        <v>4</v>
      </c>
      <c r="C4" s="336"/>
      <c r="D4" s="309"/>
      <c r="E4" s="309"/>
      <c r="F4" s="22"/>
      <c r="G4" s="23"/>
      <c r="H4" s="21"/>
      <c r="L4" s="21"/>
    </row>
    <row r="5" spans="1:12" ht="51" customHeight="1" thickBot="1" x14ac:dyDescent="0.3">
      <c r="A5" s="306"/>
      <c r="B5" s="330" t="s">
        <v>75</v>
      </c>
      <c r="C5" s="331"/>
      <c r="D5" s="300"/>
      <c r="E5" s="301"/>
      <c r="F5" s="22"/>
      <c r="G5" s="23"/>
      <c r="H5" s="21"/>
      <c r="L5" s="21"/>
    </row>
    <row r="6" spans="1:12" ht="17.25" customHeight="1" thickBot="1" x14ac:dyDescent="0.3">
      <c r="A6" s="306"/>
      <c r="B6" s="330" t="s">
        <v>5</v>
      </c>
      <c r="C6" s="331"/>
      <c r="D6" s="300"/>
      <c r="E6" s="300"/>
      <c r="F6" s="22"/>
      <c r="G6" s="23"/>
      <c r="H6" s="21"/>
    </row>
    <row r="7" spans="1:12" ht="17.25" customHeight="1" thickBot="1" x14ac:dyDescent="0.3">
      <c r="A7" s="306"/>
      <c r="B7" s="330" t="s">
        <v>76</v>
      </c>
      <c r="C7" s="331"/>
      <c r="D7" s="300"/>
      <c r="E7" s="301"/>
      <c r="F7" s="22"/>
      <c r="G7" s="23"/>
    </row>
    <row r="8" spans="1:12" ht="15.6" thickBot="1" x14ac:dyDescent="0.3">
      <c r="A8" s="306"/>
      <c r="B8" s="330" t="s">
        <v>7</v>
      </c>
      <c r="C8" s="331"/>
      <c r="D8" s="300"/>
      <c r="E8" s="300"/>
      <c r="F8" s="22"/>
      <c r="G8" s="23"/>
    </row>
    <row r="9" spans="1:12" ht="15.6" thickBot="1" x14ac:dyDescent="0.3">
      <c r="A9" s="306"/>
      <c r="B9" s="330" t="s">
        <v>8</v>
      </c>
      <c r="C9" s="331"/>
      <c r="D9" s="300"/>
      <c r="E9" s="300"/>
      <c r="F9" s="22"/>
      <c r="G9" s="23"/>
    </row>
    <row r="10" spans="1:12" ht="15.6" thickBot="1" x14ac:dyDescent="0.3">
      <c r="A10" s="306"/>
      <c r="B10" s="330" t="s">
        <v>9</v>
      </c>
      <c r="C10" s="331"/>
      <c r="D10" s="300"/>
      <c r="E10" s="308"/>
      <c r="F10" s="22"/>
      <c r="G10" s="23"/>
    </row>
    <row r="11" spans="1:12" ht="15.75" customHeight="1" thickBot="1" x14ac:dyDescent="0.3">
      <c r="A11" s="306"/>
      <c r="B11" s="337" t="s">
        <v>77</v>
      </c>
      <c r="C11" s="338"/>
      <c r="D11" s="300"/>
      <c r="E11" s="300"/>
      <c r="F11" s="300"/>
      <c r="G11" s="300"/>
    </row>
    <row r="12" spans="1:12" ht="33.75" customHeight="1" thickBot="1" x14ac:dyDescent="0.3">
      <c r="A12" s="305" t="s">
        <v>61</v>
      </c>
      <c r="B12" s="321" t="s">
        <v>62</v>
      </c>
      <c r="C12" s="321"/>
      <c r="D12" s="322"/>
      <c r="E12" s="322"/>
      <c r="F12" s="24"/>
      <c r="G12" s="23"/>
    </row>
    <row r="13" spans="1:12" ht="20.85" customHeight="1" thickBot="1" x14ac:dyDescent="0.35">
      <c r="A13" s="305"/>
      <c r="B13" s="319" t="s">
        <v>6</v>
      </c>
      <c r="C13" s="319"/>
      <c r="D13" s="323"/>
      <c r="E13" s="323"/>
      <c r="F13" s="22"/>
      <c r="G13" s="23"/>
      <c r="H13" s="19"/>
    </row>
    <row r="14" spans="1:12" ht="20.85" customHeight="1" thickBot="1" x14ac:dyDescent="0.35">
      <c r="A14" s="305"/>
      <c r="B14" s="319" t="s">
        <v>7</v>
      </c>
      <c r="C14" s="319"/>
      <c r="D14" s="323"/>
      <c r="E14" s="323"/>
      <c r="F14" s="22"/>
      <c r="G14" s="23"/>
      <c r="H14" s="19"/>
    </row>
    <row r="15" spans="1:12" ht="20.85" customHeight="1" thickBot="1" x14ac:dyDescent="0.35">
      <c r="A15" s="305"/>
      <c r="B15" s="319" t="s">
        <v>8</v>
      </c>
      <c r="C15" s="319"/>
      <c r="D15" s="323"/>
      <c r="E15" s="323"/>
      <c r="F15" s="22"/>
      <c r="G15" s="23"/>
      <c r="H15" s="19"/>
    </row>
    <row r="16" spans="1:12" ht="20.85" customHeight="1" thickBot="1" x14ac:dyDescent="0.35">
      <c r="A16" s="305"/>
      <c r="B16" s="319" t="s">
        <v>9</v>
      </c>
      <c r="C16" s="319"/>
      <c r="D16" s="323"/>
      <c r="E16" s="323"/>
      <c r="F16" s="22"/>
      <c r="G16" s="23"/>
      <c r="H16" s="19"/>
    </row>
    <row r="17" spans="1:9" ht="20.85" customHeight="1" thickBot="1" x14ac:dyDescent="0.35">
      <c r="A17" s="305"/>
      <c r="B17" s="319" t="s">
        <v>10</v>
      </c>
      <c r="C17" s="319"/>
      <c r="D17" s="323"/>
      <c r="E17" s="323"/>
      <c r="F17" s="22"/>
      <c r="G17" s="23"/>
      <c r="H17" s="19"/>
    </row>
    <row r="18" spans="1:9" ht="20.85" customHeight="1" thickBot="1" x14ac:dyDescent="0.3">
      <c r="A18" s="305"/>
      <c r="B18" s="319" t="s">
        <v>11</v>
      </c>
      <c r="C18" s="319"/>
      <c r="D18" s="323"/>
      <c r="E18" s="323"/>
      <c r="F18" s="22"/>
      <c r="G18" s="23"/>
    </row>
    <row r="19" spans="1:9" ht="20.85" customHeight="1" thickBot="1" x14ac:dyDescent="0.3">
      <c r="A19" s="305"/>
      <c r="B19" s="319" t="s">
        <v>12</v>
      </c>
      <c r="C19" s="319"/>
      <c r="D19" s="323"/>
      <c r="E19" s="323"/>
      <c r="F19" s="22"/>
      <c r="G19" s="23"/>
    </row>
    <row r="20" spans="1:9" ht="48.75" customHeight="1" thickBot="1" x14ac:dyDescent="0.3">
      <c r="A20" s="305"/>
      <c r="B20" s="314" t="s">
        <v>345</v>
      </c>
      <c r="C20" s="314"/>
      <c r="D20" s="300" t="s">
        <v>400</v>
      </c>
      <c r="E20" s="301"/>
      <c r="F20" s="22"/>
      <c r="G20" s="23"/>
    </row>
    <row r="21" spans="1:9" ht="124.5" customHeight="1" thickBot="1" x14ac:dyDescent="0.3">
      <c r="A21" s="305"/>
      <c r="B21" s="314" t="s">
        <v>346</v>
      </c>
      <c r="C21" s="314"/>
      <c r="D21" s="325" t="s">
        <v>78</v>
      </c>
      <c r="E21" s="326"/>
      <c r="F21" s="22"/>
      <c r="G21" s="240"/>
      <c r="I21" s="284">
        <v>20</v>
      </c>
    </row>
    <row r="22" spans="1:9" ht="60.75" customHeight="1" thickBot="1" x14ac:dyDescent="0.3">
      <c r="A22" s="305"/>
      <c r="B22" s="314" t="s">
        <v>479</v>
      </c>
      <c r="C22" s="314"/>
      <c r="D22" s="300" t="s">
        <v>348</v>
      </c>
      <c r="E22" s="300"/>
      <c r="F22" s="22"/>
      <c r="G22" s="240"/>
      <c r="I22" s="284">
        <f>IF(D22="Yes", 4, 0 )</f>
        <v>4</v>
      </c>
    </row>
    <row r="23" spans="1:9" ht="48.75" customHeight="1" thickBot="1" x14ac:dyDescent="0.3">
      <c r="A23" s="305"/>
      <c r="B23" s="314" t="s">
        <v>63</v>
      </c>
      <c r="C23" s="314"/>
      <c r="D23" s="300" t="s">
        <v>347</v>
      </c>
      <c r="E23" s="300"/>
      <c r="F23" s="286"/>
      <c r="G23" s="240"/>
      <c r="I23" s="284">
        <f>IF(D23="Yes", 3, 0 )</f>
        <v>0</v>
      </c>
    </row>
    <row r="24" spans="1:9" ht="68.25" customHeight="1" thickBot="1" x14ac:dyDescent="0.3">
      <c r="A24" s="305"/>
      <c r="B24" s="314" t="s">
        <v>379</v>
      </c>
      <c r="C24" s="314"/>
      <c r="D24" s="300" t="s">
        <v>348</v>
      </c>
      <c r="E24" s="300"/>
      <c r="F24" s="286"/>
      <c r="G24" s="240"/>
      <c r="I24" s="284">
        <f>IF(D24="Yes", 3, 0 )</f>
        <v>3</v>
      </c>
    </row>
    <row r="25" spans="1:9" ht="126" customHeight="1" thickBot="1" x14ac:dyDescent="0.3">
      <c r="A25" s="305"/>
      <c r="B25" s="314" t="s">
        <v>262</v>
      </c>
      <c r="C25" s="314"/>
      <c r="D25" s="300" t="s">
        <v>478</v>
      </c>
      <c r="E25" s="300"/>
      <c r="F25" s="286" t="s">
        <v>401</v>
      </c>
      <c r="G25" s="240"/>
      <c r="I25" s="284">
        <f>IF(D25="Yes",3,IF(D25="Yes a wellness centre",5,0))</f>
        <v>5</v>
      </c>
    </row>
    <row r="26" spans="1:9" ht="21.6" customHeight="1" thickBot="1" x14ac:dyDescent="0.3">
      <c r="A26" s="305"/>
      <c r="B26" s="319" t="s">
        <v>13</v>
      </c>
      <c r="C26" s="319"/>
      <c r="D26" s="317"/>
      <c r="E26" s="317"/>
      <c r="F26" s="140"/>
      <c r="G26" s="240"/>
      <c r="I26" s="285">
        <f>SUM(I21:I25)</f>
        <v>32</v>
      </c>
    </row>
    <row r="27" spans="1:9" ht="50.85" customHeight="1" thickBot="1" x14ac:dyDescent="0.3">
      <c r="A27" s="305"/>
      <c r="B27" s="318" t="s">
        <v>341</v>
      </c>
      <c r="C27" s="318"/>
      <c r="D27" s="317"/>
      <c r="E27" s="317"/>
      <c r="F27" s="140"/>
      <c r="G27" s="23"/>
    </row>
    <row r="28" spans="1:9" s="139" customFormat="1" ht="70.349999999999994" customHeight="1" thickBot="1" x14ac:dyDescent="0.3">
      <c r="A28" s="305"/>
      <c r="B28" s="319" t="s">
        <v>342</v>
      </c>
      <c r="C28" s="319"/>
      <c r="D28" s="317"/>
      <c r="E28" s="317"/>
      <c r="F28" s="140"/>
      <c r="G28" s="138"/>
    </row>
    <row r="29" spans="1:9" ht="53.85" customHeight="1" thickBot="1" x14ac:dyDescent="0.3">
      <c r="A29" s="305"/>
      <c r="B29" s="319" t="s">
        <v>64</v>
      </c>
      <c r="C29" s="319"/>
      <c r="D29" s="324"/>
      <c r="E29" s="324"/>
      <c r="F29" s="22"/>
      <c r="G29" s="23"/>
    </row>
    <row r="30" spans="1:9" ht="38.85" customHeight="1" thickBot="1" x14ac:dyDescent="0.3">
      <c r="A30" s="305"/>
      <c r="B30" s="319" t="s">
        <v>79</v>
      </c>
      <c r="C30" s="319"/>
      <c r="D30" s="324"/>
      <c r="E30" s="324"/>
      <c r="F30" s="22"/>
      <c r="G30" s="23"/>
    </row>
    <row r="31" spans="1:9" ht="108.75" customHeight="1" thickBot="1" x14ac:dyDescent="0.3">
      <c r="A31" s="305"/>
      <c r="B31" s="302" t="s">
        <v>80</v>
      </c>
      <c r="C31" s="302"/>
      <c r="D31" s="303"/>
      <c r="E31" s="303"/>
      <c r="F31" s="25"/>
      <c r="G31" s="23"/>
    </row>
    <row r="32" spans="1:9" ht="51" customHeight="1" thickBot="1" x14ac:dyDescent="0.3">
      <c r="A32" s="305" t="s">
        <v>14</v>
      </c>
      <c r="B32" s="307" t="s">
        <v>82</v>
      </c>
      <c r="C32" s="307"/>
      <c r="D32" s="309" t="s">
        <v>347</v>
      </c>
      <c r="E32" s="309"/>
      <c r="F32" s="22"/>
      <c r="G32" s="23"/>
    </row>
    <row r="33" spans="1:8" ht="50.25" customHeight="1" thickBot="1" x14ac:dyDescent="0.3">
      <c r="A33" s="306"/>
      <c r="B33" s="299" t="s">
        <v>65</v>
      </c>
      <c r="C33" s="299"/>
      <c r="D33" s="308" t="s">
        <v>402</v>
      </c>
      <c r="E33" s="301"/>
      <c r="F33" s="22"/>
      <c r="G33" s="23"/>
    </row>
    <row r="34" spans="1:8" ht="94.05" customHeight="1" thickBot="1" x14ac:dyDescent="0.3">
      <c r="A34" s="305"/>
      <c r="B34" s="310" t="s">
        <v>15</v>
      </c>
      <c r="C34" s="310"/>
      <c r="D34" s="300"/>
      <c r="E34" s="301"/>
      <c r="F34" s="22"/>
      <c r="G34" s="23"/>
    </row>
    <row r="35" spans="1:8" s="139" customFormat="1" ht="171" customHeight="1" thickBot="1" x14ac:dyDescent="0.3">
      <c r="A35" s="306"/>
      <c r="B35" s="299" t="s">
        <v>66</v>
      </c>
      <c r="C35" s="299"/>
      <c r="D35" s="308" t="s">
        <v>438</v>
      </c>
      <c r="E35" s="301"/>
      <c r="F35" s="140"/>
      <c r="G35" s="138"/>
    </row>
    <row r="36" spans="1:8" s="139" customFormat="1" ht="106.5" customHeight="1" thickBot="1" x14ac:dyDescent="0.3">
      <c r="A36" s="305"/>
      <c r="B36" s="310" t="s">
        <v>83</v>
      </c>
      <c r="C36" s="310"/>
      <c r="D36" s="300"/>
      <c r="E36" s="301"/>
      <c r="F36" s="140"/>
      <c r="G36" s="138"/>
    </row>
    <row r="37" spans="1:8" s="139" customFormat="1" ht="125.25" customHeight="1" thickBot="1" x14ac:dyDescent="0.3">
      <c r="A37" s="306"/>
      <c r="B37" s="299" t="s">
        <v>84</v>
      </c>
      <c r="C37" s="299"/>
      <c r="D37" s="308" t="s">
        <v>347</v>
      </c>
      <c r="E37" s="301"/>
      <c r="F37" s="140"/>
      <c r="G37" s="138"/>
    </row>
    <row r="38" spans="1:8" ht="85.5" customHeight="1" thickBot="1" x14ac:dyDescent="0.3">
      <c r="A38" s="305"/>
      <c r="B38" s="310" t="s">
        <v>85</v>
      </c>
      <c r="C38" s="310"/>
      <c r="D38" s="300"/>
      <c r="E38" s="301"/>
      <c r="F38" s="22"/>
      <c r="G38" s="23"/>
    </row>
    <row r="39" spans="1:8" ht="129" customHeight="1" thickBot="1" x14ac:dyDescent="0.3">
      <c r="A39" s="306"/>
      <c r="B39" s="299" t="s">
        <v>263</v>
      </c>
      <c r="C39" s="299"/>
      <c r="D39" s="312" t="s">
        <v>347</v>
      </c>
      <c r="E39" s="313"/>
      <c r="F39" s="22"/>
      <c r="G39" s="23"/>
    </row>
    <row r="40" spans="1:8" s="139" customFormat="1" ht="62.25" customHeight="1" thickBot="1" x14ac:dyDescent="0.3">
      <c r="A40" s="305"/>
      <c r="B40" s="311" t="s">
        <v>343</v>
      </c>
      <c r="C40" s="311"/>
      <c r="D40" s="315"/>
      <c r="E40" s="316"/>
      <c r="F40" s="22"/>
      <c r="G40" s="138"/>
      <c r="H40" s="241"/>
    </row>
    <row r="41" spans="1:8" s="228" customFormat="1" ht="216" customHeight="1" thickBot="1" x14ac:dyDescent="0.3">
      <c r="A41" s="320" t="s">
        <v>439</v>
      </c>
      <c r="B41" s="299" t="s">
        <v>440</v>
      </c>
      <c r="C41" s="299"/>
      <c r="D41" s="300"/>
      <c r="E41" s="301"/>
      <c r="F41" s="297" t="s">
        <v>442</v>
      </c>
      <c r="G41" s="227"/>
    </row>
    <row r="42" spans="1:8" s="228" customFormat="1" ht="79.5" customHeight="1" thickBot="1" x14ac:dyDescent="0.3">
      <c r="A42" s="320"/>
      <c r="B42" s="302" t="s">
        <v>441</v>
      </c>
      <c r="C42" s="302"/>
      <c r="D42" s="303"/>
      <c r="E42" s="304"/>
      <c r="F42" s="298"/>
      <c r="G42" s="227"/>
    </row>
    <row r="43" spans="1:8" ht="26.25" customHeight="1" thickBot="1" x14ac:dyDescent="0.45">
      <c r="A43" s="296" t="s">
        <v>469</v>
      </c>
      <c r="B43" s="296"/>
      <c r="C43" s="296"/>
      <c r="D43" s="296"/>
      <c r="E43" s="2"/>
    </row>
    <row r="44" spans="1:8" ht="50.1" customHeight="1" x14ac:dyDescent="0.25">
      <c r="A44" s="280" t="s">
        <v>465</v>
      </c>
      <c r="B44" s="290"/>
      <c r="C44" s="290"/>
      <c r="D44" s="291"/>
      <c r="E44" s="2"/>
    </row>
    <row r="45" spans="1:8" ht="50.1" customHeight="1" x14ac:dyDescent="0.25">
      <c r="A45" s="281" t="s">
        <v>466</v>
      </c>
      <c r="B45" s="292"/>
      <c r="C45" s="292"/>
      <c r="D45" s="293"/>
      <c r="E45" s="2"/>
      <c r="G45"/>
    </row>
    <row r="46" spans="1:8" ht="50.1" customHeight="1" x14ac:dyDescent="0.25">
      <c r="A46" s="281" t="s">
        <v>467</v>
      </c>
      <c r="B46" s="292"/>
      <c r="C46" s="292"/>
      <c r="D46" s="293"/>
      <c r="E46" s="2"/>
    </row>
    <row r="47" spans="1:8" ht="50.1" customHeight="1" thickBot="1" x14ac:dyDescent="0.3">
      <c r="A47" s="282" t="s">
        <v>468</v>
      </c>
      <c r="B47" s="294"/>
      <c r="C47" s="294"/>
      <c r="D47" s="295"/>
      <c r="E47" s="2"/>
    </row>
    <row r="48" spans="1:8" x14ac:dyDescent="0.25">
      <c r="D48" s="2"/>
      <c r="E48" s="2"/>
    </row>
    <row r="49" spans="4:5" x14ac:dyDescent="0.25">
      <c r="D49" s="2"/>
      <c r="E49" s="2"/>
    </row>
    <row r="50" spans="4:5" x14ac:dyDescent="0.25">
      <c r="D50" s="2"/>
      <c r="E50" s="2"/>
    </row>
    <row r="51" spans="4:5" x14ac:dyDescent="0.25">
      <c r="D51" s="2"/>
      <c r="E51" s="2"/>
    </row>
    <row r="52" spans="4:5" x14ac:dyDescent="0.25">
      <c r="D52" s="2"/>
      <c r="E52" s="2"/>
    </row>
    <row r="53" spans="4:5" x14ac:dyDescent="0.25">
      <c r="D53" s="2"/>
      <c r="E53" s="2"/>
    </row>
    <row r="54" spans="4:5" x14ac:dyDescent="0.25">
      <c r="D54" s="2"/>
      <c r="E54" s="2"/>
    </row>
    <row r="55" spans="4:5" x14ac:dyDescent="0.25">
      <c r="D55" s="2"/>
      <c r="E55" s="2"/>
    </row>
    <row r="56" spans="4:5" x14ac:dyDescent="0.25">
      <c r="D56" s="2"/>
      <c r="E56" s="2"/>
    </row>
    <row r="57" spans="4:5" x14ac:dyDescent="0.25">
      <c r="D57" s="2"/>
      <c r="E57" s="2"/>
    </row>
    <row r="58" spans="4:5" x14ac:dyDescent="0.25">
      <c r="D58" s="2"/>
      <c r="E58" s="2"/>
    </row>
    <row r="59" spans="4:5" x14ac:dyDescent="0.25">
      <c r="D59" s="2"/>
      <c r="E59" s="2"/>
    </row>
    <row r="60" spans="4:5" x14ac:dyDescent="0.25">
      <c r="D60" s="2"/>
      <c r="E60" s="2"/>
    </row>
    <row r="61" spans="4:5" x14ac:dyDescent="0.25">
      <c r="D61" s="2"/>
      <c r="E61" s="2"/>
    </row>
    <row r="62" spans="4:5" x14ac:dyDescent="0.25">
      <c r="D62" s="2"/>
      <c r="E62" s="2"/>
    </row>
    <row r="63" spans="4:5" x14ac:dyDescent="0.25">
      <c r="D63" s="2"/>
      <c r="E63" s="2"/>
    </row>
    <row r="64" spans="4:5" x14ac:dyDescent="0.25">
      <c r="D64" s="2"/>
      <c r="E64" s="2"/>
    </row>
    <row r="65" spans="4:5" x14ac:dyDescent="0.25">
      <c r="D65" s="2"/>
      <c r="E65" s="2"/>
    </row>
    <row r="66" spans="4:5" x14ac:dyDescent="0.25">
      <c r="D66" s="2"/>
      <c r="E66" s="2"/>
    </row>
    <row r="67" spans="4:5" x14ac:dyDescent="0.25">
      <c r="D67" s="2"/>
      <c r="E67" s="2"/>
    </row>
    <row r="68" spans="4:5" x14ac:dyDescent="0.25">
      <c r="D68" s="2"/>
      <c r="E68" s="2"/>
    </row>
    <row r="69" spans="4:5" x14ac:dyDescent="0.25">
      <c r="D69" s="2"/>
      <c r="E69" s="2"/>
    </row>
    <row r="70" spans="4:5" x14ac:dyDescent="0.25">
      <c r="D70" s="2"/>
      <c r="E70" s="2"/>
    </row>
    <row r="71" spans="4:5" x14ac:dyDescent="0.25">
      <c r="D71" s="2"/>
      <c r="E71" s="2"/>
    </row>
    <row r="72" spans="4:5" x14ac:dyDescent="0.25">
      <c r="D72" s="2"/>
      <c r="E72" s="2"/>
    </row>
    <row r="73" spans="4:5" x14ac:dyDescent="0.25">
      <c r="D73" s="2"/>
      <c r="E73" s="2"/>
    </row>
    <row r="74" spans="4:5" x14ac:dyDescent="0.25">
      <c r="D74" s="2"/>
      <c r="E74" s="2"/>
    </row>
    <row r="75" spans="4:5" x14ac:dyDescent="0.25">
      <c r="D75" s="2"/>
      <c r="E75" s="2"/>
    </row>
    <row r="76" spans="4:5" x14ac:dyDescent="0.25">
      <c r="D76" s="2"/>
      <c r="E76" s="2"/>
    </row>
    <row r="77" spans="4:5" x14ac:dyDescent="0.25">
      <c r="D77" s="2"/>
      <c r="E77" s="2"/>
    </row>
    <row r="78" spans="4:5" x14ac:dyDescent="0.25">
      <c r="D78" s="2"/>
      <c r="E78" s="2"/>
    </row>
    <row r="79" spans="4:5" x14ac:dyDescent="0.25">
      <c r="D79" s="2"/>
      <c r="E79" s="2"/>
    </row>
    <row r="80" spans="4:5" x14ac:dyDescent="0.25">
      <c r="D80" s="2"/>
      <c r="E80" s="2"/>
    </row>
    <row r="81" spans="4:5" x14ac:dyDescent="0.25">
      <c r="D81" s="2"/>
      <c r="E81" s="2"/>
    </row>
    <row r="82" spans="4:5" x14ac:dyDescent="0.25">
      <c r="D82" s="2"/>
      <c r="E82" s="2"/>
    </row>
    <row r="83" spans="4:5" x14ac:dyDescent="0.25">
      <c r="D83" s="2"/>
      <c r="E83" s="2"/>
    </row>
    <row r="84" spans="4:5" x14ac:dyDescent="0.25">
      <c r="D84" s="2"/>
      <c r="E84" s="2"/>
    </row>
    <row r="85" spans="4:5" x14ac:dyDescent="0.25">
      <c r="D85" s="2"/>
      <c r="E85" s="2"/>
    </row>
    <row r="86" spans="4:5" x14ac:dyDescent="0.25">
      <c r="D86" s="2"/>
      <c r="E86" s="2"/>
    </row>
    <row r="87" spans="4:5" x14ac:dyDescent="0.25">
      <c r="D87" s="2"/>
      <c r="E87" s="2"/>
    </row>
    <row r="88" spans="4:5" x14ac:dyDescent="0.25">
      <c r="D88" s="2"/>
      <c r="E88" s="2"/>
    </row>
    <row r="89" spans="4:5" x14ac:dyDescent="0.25">
      <c r="D89" s="2"/>
      <c r="E89" s="2"/>
    </row>
    <row r="90" spans="4:5" x14ac:dyDescent="0.25">
      <c r="D90" s="2"/>
      <c r="E90" s="2"/>
    </row>
    <row r="91" spans="4:5" x14ac:dyDescent="0.25">
      <c r="D91" s="2"/>
      <c r="E91" s="2"/>
    </row>
    <row r="92" spans="4:5" x14ac:dyDescent="0.25">
      <c r="D92" s="2"/>
      <c r="E92" s="2"/>
    </row>
    <row r="93" spans="4:5" x14ac:dyDescent="0.25">
      <c r="D93" s="2"/>
      <c r="E93" s="2"/>
    </row>
    <row r="94" spans="4:5" x14ac:dyDescent="0.25">
      <c r="D94" s="2"/>
      <c r="E94" s="2"/>
    </row>
    <row r="95" spans="4:5" x14ac:dyDescent="0.25">
      <c r="D95" s="2"/>
      <c r="E95" s="2"/>
    </row>
    <row r="96" spans="4:5" x14ac:dyDescent="0.25">
      <c r="D96" s="2"/>
      <c r="E96" s="2"/>
    </row>
    <row r="97" spans="4:5" x14ac:dyDescent="0.25">
      <c r="D97" s="2"/>
      <c r="E97" s="2"/>
    </row>
    <row r="98" spans="4:5" x14ac:dyDescent="0.25">
      <c r="D98" s="2"/>
      <c r="E98" s="2"/>
    </row>
    <row r="99" spans="4:5" x14ac:dyDescent="0.25">
      <c r="D99" s="2"/>
      <c r="E99" s="2"/>
    </row>
    <row r="100" spans="4:5" x14ac:dyDescent="0.25">
      <c r="D100" s="2"/>
      <c r="E100" s="2"/>
    </row>
    <row r="101" spans="4:5" x14ac:dyDescent="0.25">
      <c r="D101" s="2"/>
      <c r="E101" s="2"/>
    </row>
    <row r="102" spans="4:5" x14ac:dyDescent="0.25">
      <c r="D102" s="2"/>
      <c r="E102" s="2"/>
    </row>
    <row r="103" spans="4:5" x14ac:dyDescent="0.25">
      <c r="D103" s="2"/>
      <c r="E103" s="2"/>
    </row>
    <row r="104" spans="4:5" x14ac:dyDescent="0.25">
      <c r="D104" s="2"/>
      <c r="E104" s="2"/>
    </row>
    <row r="105" spans="4:5" x14ac:dyDescent="0.25">
      <c r="D105" s="2"/>
      <c r="E105" s="2"/>
    </row>
    <row r="106" spans="4:5" x14ac:dyDescent="0.25">
      <c r="D106" s="2"/>
      <c r="E106" s="2"/>
    </row>
    <row r="107" spans="4:5" x14ac:dyDescent="0.25">
      <c r="D107" s="2"/>
      <c r="E107" s="2"/>
    </row>
    <row r="108" spans="4:5" x14ac:dyDescent="0.25">
      <c r="D108" s="2"/>
      <c r="E108" s="2"/>
    </row>
    <row r="109" spans="4:5" x14ac:dyDescent="0.25">
      <c r="D109" s="2"/>
      <c r="E109" s="2"/>
    </row>
    <row r="110" spans="4:5" x14ac:dyDescent="0.25">
      <c r="D110" s="2"/>
      <c r="E110" s="2"/>
    </row>
    <row r="111" spans="4:5" x14ac:dyDescent="0.25">
      <c r="D111" s="2"/>
      <c r="E111" s="2"/>
    </row>
    <row r="112" spans="4:5" x14ac:dyDescent="0.25">
      <c r="D112" s="2"/>
      <c r="E112" s="2"/>
    </row>
    <row r="113" spans="4:5" x14ac:dyDescent="0.25">
      <c r="D113" s="2"/>
      <c r="E113" s="2"/>
    </row>
    <row r="114" spans="4:5" x14ac:dyDescent="0.25">
      <c r="D114" s="2"/>
      <c r="E114" s="2"/>
    </row>
    <row r="115" spans="4:5" x14ac:dyDescent="0.25">
      <c r="D115" s="2"/>
      <c r="E115" s="2"/>
    </row>
    <row r="116" spans="4:5" x14ac:dyDescent="0.25">
      <c r="D116" s="2"/>
      <c r="E116" s="2"/>
    </row>
    <row r="117" spans="4:5" x14ac:dyDescent="0.25">
      <c r="D117" s="2"/>
      <c r="E117" s="2"/>
    </row>
    <row r="118" spans="4:5" x14ac:dyDescent="0.25">
      <c r="D118" s="2"/>
      <c r="E118" s="2"/>
    </row>
    <row r="119" spans="4:5" x14ac:dyDescent="0.25">
      <c r="D119" s="2"/>
      <c r="E119" s="2"/>
    </row>
    <row r="120" spans="4:5" x14ac:dyDescent="0.25">
      <c r="D120" s="2"/>
      <c r="E120" s="2"/>
    </row>
    <row r="121" spans="4:5" x14ac:dyDescent="0.25">
      <c r="D121" s="2"/>
      <c r="E121" s="2"/>
    </row>
    <row r="122" spans="4:5" x14ac:dyDescent="0.25">
      <c r="D122" s="2"/>
      <c r="E122" s="2"/>
    </row>
    <row r="123" spans="4:5" x14ac:dyDescent="0.25">
      <c r="D123" s="2"/>
      <c r="E123" s="2"/>
    </row>
    <row r="124" spans="4:5" x14ac:dyDescent="0.25">
      <c r="D124" s="2"/>
      <c r="E124" s="2"/>
    </row>
    <row r="125" spans="4:5" x14ac:dyDescent="0.25">
      <c r="D125" s="2"/>
      <c r="E125" s="2"/>
    </row>
    <row r="126" spans="4:5" x14ac:dyDescent="0.25">
      <c r="D126" s="2"/>
      <c r="E126" s="2"/>
    </row>
    <row r="127" spans="4:5" x14ac:dyDescent="0.25">
      <c r="D127" s="2"/>
      <c r="E127" s="2"/>
    </row>
    <row r="128" spans="4:5" x14ac:dyDescent="0.25">
      <c r="D128" s="2"/>
      <c r="E128" s="2"/>
    </row>
    <row r="129" spans="4:5" x14ac:dyDescent="0.25">
      <c r="D129" s="2"/>
      <c r="E129" s="2"/>
    </row>
    <row r="130" spans="4:5" x14ac:dyDescent="0.25">
      <c r="D130" s="2"/>
      <c r="E130" s="2"/>
    </row>
    <row r="131" spans="4:5" x14ac:dyDescent="0.25">
      <c r="D131" s="2"/>
      <c r="E131" s="2"/>
    </row>
    <row r="132" spans="4:5" x14ac:dyDescent="0.25">
      <c r="D132" s="2"/>
      <c r="E132" s="2"/>
    </row>
    <row r="133" spans="4:5" x14ac:dyDescent="0.25">
      <c r="D133" s="2"/>
      <c r="E133" s="2"/>
    </row>
    <row r="134" spans="4:5" x14ac:dyDescent="0.25">
      <c r="D134" s="2"/>
      <c r="E134" s="2"/>
    </row>
    <row r="135" spans="4:5" x14ac:dyDescent="0.25">
      <c r="D135" s="2"/>
      <c r="E135" s="2"/>
    </row>
    <row r="136" spans="4:5" x14ac:dyDescent="0.25">
      <c r="D136" s="2"/>
      <c r="E136" s="2"/>
    </row>
    <row r="137" spans="4:5" x14ac:dyDescent="0.25">
      <c r="D137" s="2"/>
      <c r="E137" s="2"/>
    </row>
    <row r="138" spans="4:5" x14ac:dyDescent="0.25">
      <c r="D138" s="2"/>
      <c r="E138" s="2"/>
    </row>
    <row r="139" spans="4:5" x14ac:dyDescent="0.25">
      <c r="D139" s="2"/>
      <c r="E139" s="2"/>
    </row>
    <row r="140" spans="4:5" x14ac:dyDescent="0.25">
      <c r="D140" s="2"/>
      <c r="E140" s="2"/>
    </row>
    <row r="141" spans="4:5" x14ac:dyDescent="0.25">
      <c r="D141" s="2"/>
      <c r="E141" s="2"/>
    </row>
    <row r="142" spans="4:5" x14ac:dyDescent="0.25">
      <c r="D142" s="2"/>
      <c r="E142" s="2"/>
    </row>
    <row r="143" spans="4:5" x14ac:dyDescent="0.25">
      <c r="D143" s="2"/>
      <c r="E143" s="2"/>
    </row>
    <row r="144" spans="4:5" x14ac:dyDescent="0.25">
      <c r="D144" s="2"/>
      <c r="E144" s="2"/>
    </row>
    <row r="145" spans="4:5" x14ac:dyDescent="0.25">
      <c r="D145" s="2"/>
      <c r="E145" s="2"/>
    </row>
    <row r="146" spans="4:5" x14ac:dyDescent="0.25">
      <c r="D146" s="2"/>
      <c r="E146" s="2"/>
    </row>
    <row r="147" spans="4:5" x14ac:dyDescent="0.25">
      <c r="D147" s="2"/>
      <c r="E147" s="2"/>
    </row>
    <row r="148" spans="4:5" x14ac:dyDescent="0.25">
      <c r="D148" s="2"/>
      <c r="E148" s="2"/>
    </row>
    <row r="149" spans="4:5" x14ac:dyDescent="0.25">
      <c r="D149" s="2"/>
      <c r="E149" s="2"/>
    </row>
    <row r="150" spans="4:5" x14ac:dyDescent="0.25">
      <c r="D150" s="2"/>
      <c r="E150" s="2"/>
    </row>
    <row r="151" spans="4:5" x14ac:dyDescent="0.25">
      <c r="D151" s="2"/>
      <c r="E151" s="2"/>
    </row>
    <row r="152" spans="4:5" x14ac:dyDescent="0.25">
      <c r="D152" s="2"/>
      <c r="E152" s="2"/>
    </row>
    <row r="153" spans="4:5" x14ac:dyDescent="0.25">
      <c r="D153" s="2"/>
      <c r="E153" s="2"/>
    </row>
    <row r="154" spans="4:5" x14ac:dyDescent="0.25">
      <c r="D154" s="2"/>
      <c r="E154" s="2"/>
    </row>
    <row r="155" spans="4:5" x14ac:dyDescent="0.25">
      <c r="D155" s="2"/>
      <c r="E155" s="2"/>
    </row>
    <row r="156" spans="4:5" x14ac:dyDescent="0.25">
      <c r="D156" s="2"/>
      <c r="E156" s="2"/>
    </row>
    <row r="157" spans="4:5" x14ac:dyDescent="0.25">
      <c r="D157" s="2"/>
      <c r="E157" s="2"/>
    </row>
    <row r="158" spans="4:5" x14ac:dyDescent="0.25">
      <c r="D158" s="2"/>
      <c r="E158" s="2"/>
    </row>
    <row r="159" spans="4:5" x14ac:dyDescent="0.25">
      <c r="D159" s="2"/>
      <c r="E159" s="2"/>
    </row>
    <row r="160" spans="4:5" x14ac:dyDescent="0.25">
      <c r="D160" s="2"/>
      <c r="E160" s="2"/>
    </row>
    <row r="161" spans="4:5" x14ac:dyDescent="0.25">
      <c r="D161" s="2"/>
      <c r="E161" s="2"/>
    </row>
    <row r="162" spans="4:5" x14ac:dyDescent="0.25">
      <c r="D162" s="2"/>
      <c r="E162" s="2"/>
    </row>
    <row r="163" spans="4:5" x14ac:dyDescent="0.25">
      <c r="D163" s="2"/>
      <c r="E163" s="2"/>
    </row>
    <row r="164" spans="4:5" x14ac:dyDescent="0.25">
      <c r="D164" s="2"/>
      <c r="E164" s="2"/>
    </row>
    <row r="165" spans="4:5" x14ac:dyDescent="0.25">
      <c r="D165" s="2"/>
      <c r="E165" s="2"/>
    </row>
  </sheetData>
  <sheetProtection selectLockedCells="1" selectUnlockedCells="1"/>
  <dataConsolidate/>
  <customSheetViews>
    <customSheetView guid="{B57AFC39-7BC2-4CBD-A0A8-87008E0DB765}" scale="80" showPageBreaks="1" hiddenColumns="1" topLeftCell="A39">
      <selection activeCell="D42" sqref="D42:E42"/>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70" hiddenColumns="1" topLeftCell="A7">
      <selection activeCell="D35" sqref="D35:E35"/>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94">
    <mergeCell ref="F11:G11"/>
    <mergeCell ref="B3:C3"/>
    <mergeCell ref="D3:E3"/>
    <mergeCell ref="A4:A11"/>
    <mergeCell ref="B4:C4"/>
    <mergeCell ref="D4:E4"/>
    <mergeCell ref="B6:C6"/>
    <mergeCell ref="B5:C5"/>
    <mergeCell ref="D6:E6"/>
    <mergeCell ref="B8:C8"/>
    <mergeCell ref="D8:E8"/>
    <mergeCell ref="B9:C9"/>
    <mergeCell ref="D9:E9"/>
    <mergeCell ref="B11:C11"/>
    <mergeCell ref="D11:E11"/>
    <mergeCell ref="A1:F1"/>
    <mergeCell ref="B7:C7"/>
    <mergeCell ref="B10:C10"/>
    <mergeCell ref="D5:E5"/>
    <mergeCell ref="D7:E7"/>
    <mergeCell ref="D10:E10"/>
    <mergeCell ref="F3:G3"/>
    <mergeCell ref="A2:F2"/>
    <mergeCell ref="B23:C23"/>
    <mergeCell ref="D17:E17"/>
    <mergeCell ref="B24:C24"/>
    <mergeCell ref="D24:E24"/>
    <mergeCell ref="B17:C17"/>
    <mergeCell ref="B18:C18"/>
    <mergeCell ref="D18:E18"/>
    <mergeCell ref="B19:C19"/>
    <mergeCell ref="D19:E19"/>
    <mergeCell ref="B21:C21"/>
    <mergeCell ref="D21:E21"/>
    <mergeCell ref="B20:C20"/>
    <mergeCell ref="D20:E20"/>
    <mergeCell ref="D14:E14"/>
    <mergeCell ref="B15:C15"/>
    <mergeCell ref="D15:E15"/>
    <mergeCell ref="B16:C16"/>
    <mergeCell ref="D16:E16"/>
    <mergeCell ref="A41:A42"/>
    <mergeCell ref="A12:A31"/>
    <mergeCell ref="B12:C12"/>
    <mergeCell ref="D12:E12"/>
    <mergeCell ref="B13:C13"/>
    <mergeCell ref="D13:E13"/>
    <mergeCell ref="B22:C22"/>
    <mergeCell ref="D22:E22"/>
    <mergeCell ref="B28:C28"/>
    <mergeCell ref="D28:E28"/>
    <mergeCell ref="B29:C29"/>
    <mergeCell ref="D29:E29"/>
    <mergeCell ref="B30:C30"/>
    <mergeCell ref="D30:E30"/>
    <mergeCell ref="B14:C14"/>
    <mergeCell ref="D23:E23"/>
    <mergeCell ref="B25:C25"/>
    <mergeCell ref="D25:E25"/>
    <mergeCell ref="D35:E35"/>
    <mergeCell ref="D40:E40"/>
    <mergeCell ref="B31:C31"/>
    <mergeCell ref="D27:E27"/>
    <mergeCell ref="D26:E26"/>
    <mergeCell ref="B33:C33"/>
    <mergeCell ref="D33:E33"/>
    <mergeCell ref="B27:C27"/>
    <mergeCell ref="B26:C26"/>
    <mergeCell ref="A32:A40"/>
    <mergeCell ref="B32:C32"/>
    <mergeCell ref="D37:E37"/>
    <mergeCell ref="D31:E31"/>
    <mergeCell ref="B39:C39"/>
    <mergeCell ref="D32:E32"/>
    <mergeCell ref="B34:C34"/>
    <mergeCell ref="D34:E34"/>
    <mergeCell ref="B35:C35"/>
    <mergeCell ref="B40:C40"/>
    <mergeCell ref="D39:E39"/>
    <mergeCell ref="B36:C36"/>
    <mergeCell ref="D36:E36"/>
    <mergeCell ref="B38:C38"/>
    <mergeCell ref="B37:C37"/>
    <mergeCell ref="D38:E38"/>
    <mergeCell ref="F41:F42"/>
    <mergeCell ref="B41:C41"/>
    <mergeCell ref="D41:E41"/>
    <mergeCell ref="B42:C42"/>
    <mergeCell ref="D42:E42"/>
    <mergeCell ref="B44:D44"/>
    <mergeCell ref="B45:D45"/>
    <mergeCell ref="B46:D46"/>
    <mergeCell ref="B47:D47"/>
    <mergeCell ref="A43:D43"/>
  </mergeCells>
  <dataValidations xWindow="1088" yWindow="501" count="11">
    <dataValidation type="list" operator="equal" showInputMessage="1" prompt=" Please click on the following cell the appropriate answer" sqref="D33:E33" xr:uid="{00000000-0002-0000-0100-000000000000}">
      <formula1>"Yes,No,I am concurrently applying for both the EU Ecolabel and another existing eco-label."</formula1>
    </dataValidation>
    <dataValidation type="list" operator="equal" showInputMessage="1" prompt=" Please click on the following cell the appropriate answer" sqref="D32:E32" xr:uid="{00000000-0002-0000-0100-000001000000}">
      <formula1>"Yes,No"</formula1>
    </dataValidation>
    <dataValidation type="list" allowBlank="1" showInputMessage="1" showErrorMessage="1" sqref="D38:E39 D41:E42" xr:uid="{00000000-0002-0000-0100-000002000000}">
      <formula1>"Yes, No"</formula1>
    </dataValidation>
    <dataValidation type="list" allowBlank="1" showInputMessage="1" showErrorMessage="1" sqref="D20:E20" xr:uid="{00000000-0002-0000-0100-000003000000}">
      <formula1>"Tourist accommodation services, Campsite services"</formula1>
    </dataValidation>
    <dataValidation operator="equal" sqref="D27:E28" xr:uid="{00000000-0002-0000-0100-000004000000}"/>
    <dataValidation type="list" operator="equal" sqref="D22:E23" xr:uid="{00000000-0002-0000-0100-000005000000}">
      <formula1>"Yes,No"</formula1>
    </dataValidation>
    <dataValidation type="list" operator="equal" sqref="D24:E24" xr:uid="{00000000-0002-0000-0100-000006000000}">
      <formula1>"Yes, No"</formula1>
    </dataValidation>
    <dataValidation type="list" operator="equal" sqref="D25:E25" xr:uid="{00000000-0002-0000-0100-000007000000}">
      <formula1>"Yes, Yes a wellness centre, No"</formula1>
    </dataValidation>
    <dataValidation type="list" operator="equal" allowBlank="1" showInputMessage="1" prompt=" Please click on the following cell the appropriate answer" sqref="D26:E26" xr:uid="{00000000-0002-0000-0100-000008000000}">
      <formula1>"Micro enterprise,SME,National chain,International chain "</formula1>
      <formula2>0</formula2>
    </dataValidation>
    <dataValidation type="list" allowBlank="1" showInputMessage="1" showErrorMessage="1" sqref="D40:E40" xr:uid="{00000000-0002-0000-0100-000009000000}">
      <formula1>"Yes (please provide proof of status such as EN ISO certification or EMAS registration), No"</formula1>
    </dataValidation>
    <dataValidation type="list" allowBlank="1" showInputMessage="1" showErrorMessage="1" sqref="D35:E37" xr:uid="{00000000-0002-0000-0100-00000A000000}">
      <formula1>"Yes (please provide proof of status), No"</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7170" r:id="rId6" name="ListBox">
              <controlPr defaultSize="0" autoFill="0" autoLine="0" autoPict="0">
                <anchor moveWithCells="1" sizeWithCells="1">
                  <from>
                    <xdr:col>0</xdr:col>
                    <xdr:colOff>434340</xdr:colOff>
                    <xdr:row>0</xdr:row>
                    <xdr:rowOff>0</xdr:rowOff>
                  </from>
                  <to>
                    <xdr:col>0</xdr:col>
                    <xdr:colOff>495300</xdr:colOff>
                    <xdr:row>0</xdr:row>
                    <xdr:rowOff>0</xdr:rowOff>
                  </to>
                </anchor>
              </controlPr>
            </control>
          </mc:Choice>
        </mc:AlternateContent>
        <mc:AlternateContent xmlns:mc="http://schemas.openxmlformats.org/markup-compatibility/2006">
          <mc:Choice Requires="x14">
            <control shapeId="7173" r:id="rId7" name="CheckBox2">
              <controlPr defaultSize="0" autoFill="0" autoLine="0" autoPict="0">
                <anchor moveWithCells="1" sizeWithCells="1">
                  <from>
                    <xdr:col>0</xdr:col>
                    <xdr:colOff>15240</xdr:colOff>
                    <xdr:row>0</xdr:row>
                    <xdr:rowOff>0</xdr:rowOff>
                  </from>
                  <to>
                    <xdr:col>0</xdr:col>
                    <xdr:colOff>30480</xdr:colOff>
                    <xdr:row>0</xdr:row>
                    <xdr:rowOff>0</xdr:rowOff>
                  </to>
                </anchor>
              </controlPr>
            </control>
          </mc:Choice>
        </mc:AlternateContent>
        <mc:AlternateContent xmlns:mc="http://schemas.openxmlformats.org/markup-compatibility/2006">
          <mc:Choice Requires="x14">
            <control shapeId="7174" r:id="rId8" name="CheckBox3">
              <controlPr defaultSize="0" autoFill="0" autoLine="0" autoPict="0">
                <anchor moveWithCells="1" sizeWithCells="1">
                  <from>
                    <xdr:col>0</xdr:col>
                    <xdr:colOff>15240</xdr:colOff>
                    <xdr:row>0</xdr:row>
                    <xdr:rowOff>0</xdr:rowOff>
                  </from>
                  <to>
                    <xdr:col>0</xdr:col>
                    <xdr:colOff>30480</xdr:colOff>
                    <xdr:row>0</xdr:row>
                    <xdr:rowOff>0</xdr:rowOff>
                  </to>
                </anchor>
              </controlPr>
            </control>
          </mc:Choice>
        </mc:AlternateContent>
        <mc:AlternateContent xmlns:mc="http://schemas.openxmlformats.org/markup-compatibility/2006">
          <mc:Choice Requires="x14">
            <control shapeId="7175" r:id="rId9" name="CheckBox4">
              <controlPr defaultSize="0" autoFill="0" autoLine="0" autoPict="0">
                <anchor moveWithCells="1" sizeWithCells="1">
                  <from>
                    <xdr:col>0</xdr:col>
                    <xdr:colOff>30480</xdr:colOff>
                    <xdr:row>0</xdr:row>
                    <xdr:rowOff>0</xdr:rowOff>
                  </from>
                  <to>
                    <xdr:col>0</xdr:col>
                    <xdr:colOff>53340</xdr:colOff>
                    <xdr:row>0</xdr:row>
                    <xdr:rowOff>0</xdr:rowOff>
                  </to>
                </anchor>
              </controlPr>
            </control>
          </mc:Choice>
        </mc:AlternateContent>
        <mc:AlternateContent xmlns:mc="http://schemas.openxmlformats.org/markup-compatibility/2006">
          <mc:Choice Requires="x14">
            <control shapeId="7176" r:id="rId10" name="CheckBox6">
              <controlPr defaultSize="0" autoFill="0" autoLine="0" autoPict="0">
                <anchor moveWithCells="1" sizeWithCells="1">
                  <from>
                    <xdr:col>0</xdr:col>
                    <xdr:colOff>30480</xdr:colOff>
                    <xdr:row>0</xdr:row>
                    <xdr:rowOff>0</xdr:rowOff>
                  </from>
                  <to>
                    <xdr:col>0</xdr:col>
                    <xdr:colOff>91440</xdr:colOff>
                    <xdr:row>0</xdr:row>
                    <xdr:rowOff>0</xdr:rowOff>
                  </to>
                </anchor>
              </controlPr>
            </control>
          </mc:Choice>
        </mc:AlternateContent>
        <mc:AlternateContent xmlns:mc="http://schemas.openxmlformats.org/markup-compatibility/2006">
          <mc:Choice Requires="x14">
            <control shapeId="7177" r:id="rId11" name="CheckBox8">
              <controlPr defaultSize="0" autoFill="0" autoLine="0" autoPict="0">
                <anchor moveWithCells="1" sizeWithCells="1">
                  <from>
                    <xdr:col>0</xdr:col>
                    <xdr:colOff>15240</xdr:colOff>
                    <xdr:row>0</xdr:row>
                    <xdr:rowOff>0</xdr:rowOff>
                  </from>
                  <to>
                    <xdr:col>0</xdr:col>
                    <xdr:colOff>76200</xdr:colOff>
                    <xdr:row>0</xdr:row>
                    <xdr:rowOff>0</xdr:rowOff>
                  </to>
                </anchor>
              </controlPr>
            </control>
          </mc:Choice>
        </mc:AlternateContent>
        <mc:AlternateContent xmlns:mc="http://schemas.openxmlformats.org/markup-compatibility/2006">
          <mc:Choice Requires="x14">
            <control shapeId="7178" r:id="rId12" name="CheckBox9">
              <controlPr defaultSize="0" autoFill="0" autoLine="0" autoPict="0">
                <anchor moveWithCells="1" sizeWithCells="1">
                  <from>
                    <xdr:col>0</xdr:col>
                    <xdr:colOff>30480</xdr:colOff>
                    <xdr:row>0</xdr:row>
                    <xdr:rowOff>0</xdr:rowOff>
                  </from>
                  <to>
                    <xdr:col>0</xdr:col>
                    <xdr:colOff>91440</xdr:colOff>
                    <xdr:row>0</xdr:row>
                    <xdr:rowOff>0</xdr:rowOff>
                  </to>
                </anchor>
              </controlPr>
            </control>
          </mc:Choice>
        </mc:AlternateContent>
        <mc:AlternateContent xmlns:mc="http://schemas.openxmlformats.org/markup-compatibility/2006">
          <mc:Choice Requires="x14">
            <control shapeId="7179" r:id="rId13" name="CheckBox10">
              <controlPr defaultSize="0" autoFill="0" autoLine="0" autoPict="0">
                <anchor moveWithCells="1" sizeWithCells="1">
                  <from>
                    <xdr:col>0</xdr:col>
                    <xdr:colOff>30480</xdr:colOff>
                    <xdr:row>0</xdr:row>
                    <xdr:rowOff>0</xdr:rowOff>
                  </from>
                  <to>
                    <xdr:col>0</xdr:col>
                    <xdr:colOff>91440</xdr:colOff>
                    <xdr:row>0</xdr:row>
                    <xdr:rowOff>0</xdr:rowOff>
                  </to>
                </anchor>
              </controlPr>
            </control>
          </mc:Choice>
        </mc:AlternateContent>
        <mc:AlternateContent xmlns:mc="http://schemas.openxmlformats.org/markup-compatibility/2006">
          <mc:Choice Requires="x14">
            <control shapeId="7180" r:id="rId14" name="CheckBox11">
              <controlPr defaultSize="0" autoFill="0" autoLine="0" autoPict="0">
                <anchor moveWithCells="1" sizeWithCells="1">
                  <from>
                    <xdr:col>0</xdr:col>
                    <xdr:colOff>30480</xdr:colOff>
                    <xdr:row>0</xdr:row>
                    <xdr:rowOff>0</xdr:rowOff>
                  </from>
                  <to>
                    <xdr:col>0</xdr:col>
                    <xdr:colOff>91440</xdr:colOff>
                    <xdr:row>0</xdr:row>
                    <xdr:rowOff>0</xdr:rowOff>
                  </to>
                </anchor>
              </controlPr>
            </control>
          </mc:Choice>
        </mc:AlternateContent>
        <mc:AlternateContent xmlns:mc="http://schemas.openxmlformats.org/markup-compatibility/2006">
          <mc:Choice Requires="x14">
            <control shapeId="7181" r:id="rId15" name="CheckBox12">
              <controlPr defaultSize="0" autoFill="0" autoLine="0" autoPict="0">
                <anchor moveWithCells="1" sizeWithCells="1">
                  <from>
                    <xdr:col>0</xdr:col>
                    <xdr:colOff>30480</xdr:colOff>
                    <xdr:row>0</xdr:row>
                    <xdr:rowOff>0</xdr:rowOff>
                  </from>
                  <to>
                    <xdr:col>0</xdr:col>
                    <xdr:colOff>91440</xdr:colOff>
                    <xdr:row>0</xdr:row>
                    <xdr:rowOff>0</xdr:rowOff>
                  </to>
                </anchor>
              </controlPr>
            </control>
          </mc:Choice>
        </mc:AlternateContent>
        <mc:AlternateContent xmlns:mc="http://schemas.openxmlformats.org/markup-compatibility/2006">
          <mc:Choice Requires="x14">
            <control shapeId="7188" r:id="rId16" name="CheckBox20">
              <controlPr defaultSize="0" autoFill="0" autoLine="0" autoPict="0">
                <anchor moveWithCells="1" sizeWithCells="1">
                  <from>
                    <xdr:col>0</xdr:col>
                    <xdr:colOff>167640</xdr:colOff>
                    <xdr:row>0</xdr:row>
                    <xdr:rowOff>0</xdr:rowOff>
                  </from>
                  <to>
                    <xdr:col>0</xdr:col>
                    <xdr:colOff>259080</xdr:colOff>
                    <xdr:row>0</xdr:row>
                    <xdr:rowOff>0</xdr:rowOff>
                  </to>
                </anchor>
              </controlPr>
            </control>
          </mc:Choice>
        </mc:AlternateContent>
        <mc:AlternateContent xmlns:mc="http://schemas.openxmlformats.org/markup-compatibility/2006">
          <mc:Choice Requires="x14">
            <control shapeId="7195" r:id="rId17" name="CheckBox5">
              <controlPr defaultSize="0" autoFill="0" autoLine="0" autoPict="0">
                <anchor moveWithCells="1" sizeWithCells="1">
                  <from>
                    <xdr:col>0</xdr:col>
                    <xdr:colOff>30480</xdr:colOff>
                    <xdr:row>0</xdr:row>
                    <xdr:rowOff>0</xdr:rowOff>
                  </from>
                  <to>
                    <xdr:col>0</xdr:col>
                    <xdr:colOff>76200</xdr:colOff>
                    <xdr:row>0</xdr:row>
                    <xdr:rowOff>0</xdr:rowOff>
                  </to>
                </anchor>
              </controlPr>
            </control>
          </mc:Choice>
        </mc:AlternateContent>
        <mc:AlternateContent xmlns:mc="http://schemas.openxmlformats.org/markup-compatibility/2006">
          <mc:Choice Requires="x14">
            <control shapeId="7228" r:id="rId18" name="CheckBox26">
              <controlPr defaultSize="0" autoFill="0" autoLine="0" autoPict="0">
                <anchor moveWithCells="1" sizeWithCells="1">
                  <from>
                    <xdr:col>3</xdr:col>
                    <xdr:colOff>38100</xdr:colOff>
                    <xdr:row>20</xdr:row>
                    <xdr:rowOff>0</xdr:rowOff>
                  </from>
                  <to>
                    <xdr:col>3</xdr:col>
                    <xdr:colOff>342900</xdr:colOff>
                    <xdr:row>20</xdr:row>
                    <xdr:rowOff>220980</xdr:rowOff>
                  </to>
                </anchor>
              </controlPr>
            </control>
          </mc:Choice>
        </mc:AlternateContent>
        <mc:AlternateContent xmlns:mc="http://schemas.openxmlformats.org/markup-compatibility/2006">
          <mc:Choice Requires="x14">
            <control shapeId="7229" r:id="rId19" name="Check Box 61">
              <controlPr defaultSize="0" autoFill="0" autoLine="0" autoPict="0">
                <anchor moveWithCells="1" sizeWithCells="1">
                  <from>
                    <xdr:col>3</xdr:col>
                    <xdr:colOff>38100</xdr:colOff>
                    <xdr:row>20</xdr:row>
                    <xdr:rowOff>182880</xdr:rowOff>
                  </from>
                  <to>
                    <xdr:col>3</xdr:col>
                    <xdr:colOff>342900</xdr:colOff>
                    <xdr:row>20</xdr:row>
                    <xdr:rowOff>411480</xdr:rowOff>
                  </to>
                </anchor>
              </controlPr>
            </control>
          </mc:Choice>
        </mc:AlternateContent>
        <mc:AlternateContent xmlns:mc="http://schemas.openxmlformats.org/markup-compatibility/2006">
          <mc:Choice Requires="x14">
            <control shapeId="7230" r:id="rId20" name="Check Box 62">
              <controlPr defaultSize="0" autoFill="0" autoLine="0" autoPict="0">
                <anchor moveWithCells="1" sizeWithCells="1">
                  <from>
                    <xdr:col>3</xdr:col>
                    <xdr:colOff>38100</xdr:colOff>
                    <xdr:row>20</xdr:row>
                    <xdr:rowOff>373380</xdr:rowOff>
                  </from>
                  <to>
                    <xdr:col>3</xdr:col>
                    <xdr:colOff>342900</xdr:colOff>
                    <xdr:row>20</xdr:row>
                    <xdr:rowOff>601980</xdr:rowOff>
                  </to>
                </anchor>
              </controlPr>
            </control>
          </mc:Choice>
        </mc:AlternateContent>
        <mc:AlternateContent xmlns:mc="http://schemas.openxmlformats.org/markup-compatibility/2006">
          <mc:Choice Requires="x14">
            <control shapeId="7231" r:id="rId21" name="Check Box 63">
              <controlPr defaultSize="0" autoFill="0" autoLine="0" autoPict="0">
                <anchor moveWithCells="1" sizeWithCells="1">
                  <from>
                    <xdr:col>3</xdr:col>
                    <xdr:colOff>38100</xdr:colOff>
                    <xdr:row>20</xdr:row>
                    <xdr:rowOff>571500</xdr:rowOff>
                  </from>
                  <to>
                    <xdr:col>3</xdr:col>
                    <xdr:colOff>342900</xdr:colOff>
                    <xdr:row>20</xdr:row>
                    <xdr:rowOff>792480</xdr:rowOff>
                  </to>
                </anchor>
              </controlPr>
            </control>
          </mc:Choice>
        </mc:AlternateContent>
        <mc:AlternateContent xmlns:mc="http://schemas.openxmlformats.org/markup-compatibility/2006">
          <mc:Choice Requires="x14">
            <control shapeId="7232" r:id="rId22" name="Check Box 64">
              <controlPr defaultSize="0" autoFill="0" autoLine="0" autoPict="0">
                <anchor moveWithCells="1" sizeWithCells="1">
                  <from>
                    <xdr:col>3</xdr:col>
                    <xdr:colOff>53340</xdr:colOff>
                    <xdr:row>20</xdr:row>
                    <xdr:rowOff>944880</xdr:rowOff>
                  </from>
                  <to>
                    <xdr:col>3</xdr:col>
                    <xdr:colOff>358140</xdr:colOff>
                    <xdr:row>20</xdr:row>
                    <xdr:rowOff>1173480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Y177"/>
  <sheetViews>
    <sheetView topLeftCell="A28" zoomScale="80" zoomScaleNormal="80" workbookViewId="0">
      <selection activeCell="B34" sqref="B34:B36"/>
    </sheetView>
  </sheetViews>
  <sheetFormatPr defaultColWidth="11.44140625" defaultRowHeight="29.4" x14ac:dyDescent="0.25"/>
  <cols>
    <col min="1" max="1" width="13" style="5" customWidth="1"/>
    <col min="2" max="2" width="22.21875" style="10" customWidth="1"/>
    <col min="3" max="3" width="54.77734375" style="26" customWidth="1"/>
    <col min="4" max="4" width="39.77734375" style="5" customWidth="1"/>
    <col min="5" max="5" width="62.44140625" style="5" customWidth="1"/>
    <col min="6" max="6" width="59.44140625" style="5" customWidth="1"/>
    <col min="7" max="7" width="18.77734375" style="5" customWidth="1"/>
    <col min="8" max="8" width="21.21875" style="5" customWidth="1"/>
    <col min="9" max="9" width="8" style="251" customWidth="1"/>
    <col min="10" max="10" width="4.21875" style="251" customWidth="1"/>
    <col min="11" max="11" width="6.77734375" style="251" customWidth="1"/>
    <col min="12" max="12" width="4.77734375" style="251" customWidth="1"/>
    <col min="13" max="13" width="5.77734375" style="251" customWidth="1"/>
    <col min="14" max="14" width="2.77734375" style="251" customWidth="1"/>
    <col min="15" max="15" width="5.77734375" style="251" customWidth="1"/>
    <col min="16" max="16" width="1.77734375" style="251" customWidth="1"/>
    <col min="17" max="17" width="3.77734375" style="251" customWidth="1"/>
    <col min="18" max="18" width="5.77734375" style="251" customWidth="1"/>
    <col min="19" max="19" width="3.44140625" style="251" customWidth="1"/>
    <col min="20" max="20" width="3.21875" style="251" customWidth="1"/>
    <col min="21" max="21" width="3.77734375" style="251" customWidth="1"/>
    <col min="22" max="22" width="1.77734375" style="251" customWidth="1"/>
    <col min="23" max="23" width="3.44140625" style="251" customWidth="1"/>
    <col min="24" max="24" width="7" style="251" customWidth="1"/>
    <col min="25" max="25" width="11.44140625" style="251" hidden="1" customWidth="1"/>
    <col min="26" max="16384" width="11.44140625" style="251"/>
  </cols>
  <sheetData>
    <row r="1" spans="1:25" s="6" customFormat="1" ht="21.75" customHeight="1" x14ac:dyDescent="0.25">
      <c r="A1" s="396" t="s">
        <v>74</v>
      </c>
      <c r="B1" s="396"/>
      <c r="C1" s="396"/>
      <c r="D1" s="396"/>
      <c r="E1" s="396"/>
      <c r="F1" s="396"/>
      <c r="G1" s="396"/>
      <c r="Y1" s="34"/>
    </row>
    <row r="2" spans="1:25" s="6" customFormat="1" ht="21.75" customHeight="1" x14ac:dyDescent="0.25">
      <c r="A2" s="397" t="s">
        <v>81</v>
      </c>
      <c r="B2" s="397"/>
      <c r="C2" s="397"/>
      <c r="D2" s="398"/>
      <c r="E2" s="398"/>
      <c r="F2" s="397"/>
      <c r="G2" s="244"/>
      <c r="Y2" s="34"/>
    </row>
    <row r="3" spans="1:25" s="6" customFormat="1" ht="409.6" thickBot="1" x14ac:dyDescent="0.3">
      <c r="A3" s="27" t="s">
        <v>16</v>
      </c>
      <c r="B3" s="29" t="s">
        <v>17</v>
      </c>
      <c r="C3" s="30" t="s">
        <v>2</v>
      </c>
      <c r="D3" s="31" t="s">
        <v>73</v>
      </c>
      <c r="E3" s="31" t="s">
        <v>264</v>
      </c>
      <c r="F3" s="32" t="s">
        <v>18</v>
      </c>
      <c r="G3" s="29" t="s">
        <v>19</v>
      </c>
      <c r="Y3" s="34" t="s">
        <v>20</v>
      </c>
    </row>
    <row r="4" spans="1:25" ht="139.5" customHeight="1" thickTop="1" x14ac:dyDescent="0.25">
      <c r="A4" s="399" t="s">
        <v>265</v>
      </c>
      <c r="B4" s="379" t="s">
        <v>90</v>
      </c>
      <c r="C4" s="249" t="s">
        <v>404</v>
      </c>
      <c r="D4" s="41" t="s">
        <v>347</v>
      </c>
      <c r="E4" s="148"/>
      <c r="F4" s="250" t="s">
        <v>470</v>
      </c>
      <c r="G4" s="43" t="str">
        <f>IF(D4="Yes","Yes","No")</f>
        <v>No</v>
      </c>
    </row>
    <row r="5" spans="1:25" ht="44.25" customHeight="1" x14ac:dyDescent="0.25">
      <c r="A5" s="400"/>
      <c r="B5" s="379"/>
      <c r="C5" s="252" t="s">
        <v>213</v>
      </c>
      <c r="D5" s="42" t="s">
        <v>348</v>
      </c>
      <c r="E5" s="149"/>
      <c r="F5" s="253" t="s">
        <v>124</v>
      </c>
      <c r="G5" s="44" t="str">
        <f>IF(G4="Yes","Yes",IF(D5="Yes", "Yes", "No " ))</f>
        <v>Yes</v>
      </c>
    </row>
    <row r="6" spans="1:25" ht="30" customHeight="1" x14ac:dyDescent="0.25">
      <c r="A6" s="400"/>
      <c r="B6" s="379"/>
      <c r="C6" s="252" t="s">
        <v>123</v>
      </c>
      <c r="D6" s="42"/>
      <c r="E6" s="149"/>
      <c r="F6" s="253" t="s">
        <v>125</v>
      </c>
      <c r="G6" s="44" t="str">
        <f>IF(G4="Yes","Yes",IF(D6="Yes","Yes","No "))</f>
        <v xml:space="preserve">No </v>
      </c>
    </row>
    <row r="7" spans="1:25" ht="18" customHeight="1" x14ac:dyDescent="0.25">
      <c r="A7" s="400"/>
      <c r="B7" s="379"/>
      <c r="C7" s="252" t="s">
        <v>214</v>
      </c>
      <c r="D7" s="42" t="s">
        <v>471</v>
      </c>
      <c r="E7" s="149"/>
      <c r="F7" s="358" t="s">
        <v>126</v>
      </c>
      <c r="G7" s="44" t="str">
        <f>IF(G4="Yes","Yes",IF(D7="Yes","Yes",IF(D7="More often than two years (please especify how often)","Yes","No ")))</f>
        <v>Yes</v>
      </c>
    </row>
    <row r="8" spans="1:25" ht="39.6" x14ac:dyDescent="0.25">
      <c r="A8" s="400"/>
      <c r="B8" s="379"/>
      <c r="C8" s="252" t="s">
        <v>215</v>
      </c>
      <c r="D8" s="42" t="s">
        <v>444</v>
      </c>
      <c r="E8" s="149"/>
      <c r="F8" s="366"/>
      <c r="G8" s="44" t="str">
        <f>IF(G4="Yes","Yes",IF(D8="Yes","Yes",IF(D8="More often than annual (please especify how often)","Yes","No ")))</f>
        <v>Yes</v>
      </c>
    </row>
    <row r="9" spans="1:25" ht="39.6" x14ac:dyDescent="0.25">
      <c r="A9" s="400"/>
      <c r="B9" s="379"/>
      <c r="C9" s="252" t="s">
        <v>127</v>
      </c>
      <c r="D9" s="42" t="s">
        <v>347</v>
      </c>
      <c r="E9" s="149"/>
      <c r="F9" s="253"/>
      <c r="G9" s="44" t="str">
        <f>IF(G4="Yes","Yes",IF(D9="Yes", "Yes", "No "))</f>
        <v xml:space="preserve">No </v>
      </c>
    </row>
    <row r="10" spans="1:25" ht="39.6" x14ac:dyDescent="0.25">
      <c r="A10" s="400"/>
      <c r="B10" s="354"/>
      <c r="C10" s="252" t="s">
        <v>403</v>
      </c>
      <c r="D10" s="42" t="s">
        <v>347</v>
      </c>
      <c r="E10" s="149"/>
      <c r="F10" s="287" t="s">
        <v>443</v>
      </c>
      <c r="G10" s="44" t="str">
        <f>IF(G4="Yes","Yes",IF(D10="Yes", "Yes", "No "))</f>
        <v xml:space="preserve">No </v>
      </c>
    </row>
    <row r="11" spans="1:25" ht="79.2" x14ac:dyDescent="0.25">
      <c r="A11" s="400"/>
      <c r="B11" s="368" t="s">
        <v>91</v>
      </c>
      <c r="C11" s="252" t="s">
        <v>349</v>
      </c>
      <c r="D11" s="42" t="s">
        <v>348</v>
      </c>
      <c r="E11" s="149"/>
      <c r="F11" s="253" t="s">
        <v>376</v>
      </c>
      <c r="G11" s="45" t="str">
        <f t="shared" ref="G11:G21" si="0">IF(D11="Yes", "Yes", "No " )</f>
        <v>Yes</v>
      </c>
    </row>
    <row r="12" spans="1:25" ht="30" customHeight="1" x14ac:dyDescent="0.25">
      <c r="A12" s="400"/>
      <c r="B12" s="385"/>
      <c r="C12" s="255" t="s">
        <v>128</v>
      </c>
      <c r="D12" s="42" t="s">
        <v>348</v>
      </c>
      <c r="E12" s="149"/>
      <c r="F12" s="358" t="s">
        <v>130</v>
      </c>
      <c r="G12" s="45" t="str">
        <f t="shared" si="0"/>
        <v>Yes</v>
      </c>
    </row>
    <row r="13" spans="1:25" ht="30" customHeight="1" x14ac:dyDescent="0.25">
      <c r="A13" s="400"/>
      <c r="B13" s="402"/>
      <c r="C13" s="255" t="s">
        <v>129</v>
      </c>
      <c r="D13" s="42" t="s">
        <v>444</v>
      </c>
      <c r="E13" s="149"/>
      <c r="F13" s="403"/>
      <c r="G13" s="44" t="str">
        <f>IF(D13="Yes","Yes",IF(D13="More often than annual (please especify how often)","Yes","No "))</f>
        <v>Yes</v>
      </c>
    </row>
    <row r="14" spans="1:25" ht="54" customHeight="1" x14ac:dyDescent="0.25">
      <c r="A14" s="400"/>
      <c r="B14" s="368" t="s">
        <v>92</v>
      </c>
      <c r="C14" s="256" t="s">
        <v>216</v>
      </c>
      <c r="D14" s="246" t="s">
        <v>348</v>
      </c>
      <c r="E14" s="230"/>
      <c r="F14" s="255" t="s">
        <v>350</v>
      </c>
      <c r="G14" s="45" t="str">
        <f t="shared" si="0"/>
        <v>Yes</v>
      </c>
      <c r="H14" s="28"/>
    </row>
    <row r="15" spans="1:25" ht="39.6" x14ac:dyDescent="0.25">
      <c r="A15" s="400"/>
      <c r="B15" s="385"/>
      <c r="C15" s="255" t="s">
        <v>217</v>
      </c>
      <c r="D15" s="42" t="s">
        <v>348</v>
      </c>
      <c r="E15" s="149"/>
      <c r="F15" s="255" t="s">
        <v>218</v>
      </c>
      <c r="G15" s="45" t="str">
        <f t="shared" si="0"/>
        <v>Yes</v>
      </c>
      <c r="H15" s="28"/>
    </row>
    <row r="16" spans="1:25" ht="42" customHeight="1" x14ac:dyDescent="0.25">
      <c r="A16" s="400"/>
      <c r="B16" s="402"/>
      <c r="C16" s="255" t="s">
        <v>219</v>
      </c>
      <c r="D16" s="42" t="s">
        <v>348</v>
      </c>
      <c r="E16" s="149"/>
      <c r="F16" s="254" t="s">
        <v>406</v>
      </c>
      <c r="G16" s="45" t="str">
        <f t="shared" si="0"/>
        <v>Yes</v>
      </c>
    </row>
    <row r="17" spans="1:25" ht="64.5" customHeight="1" x14ac:dyDescent="0.25">
      <c r="A17" s="400"/>
      <c r="B17" s="388" t="s">
        <v>89</v>
      </c>
      <c r="C17" s="252" t="s">
        <v>220</v>
      </c>
      <c r="D17" s="42" t="s">
        <v>444</v>
      </c>
      <c r="E17" s="149"/>
      <c r="F17" s="255" t="s">
        <v>354</v>
      </c>
      <c r="G17" s="44" t="str">
        <f>IF(D17="Yes","Yes",IF(D17="More often than annual (please especify how often)","Yes","No "))</f>
        <v>Yes</v>
      </c>
    </row>
    <row r="18" spans="1:25" ht="52.8" x14ac:dyDescent="0.25">
      <c r="A18" s="400"/>
      <c r="B18" s="385"/>
      <c r="C18" s="252" t="s">
        <v>87</v>
      </c>
      <c r="D18" s="42" t="s">
        <v>348</v>
      </c>
      <c r="E18" s="149"/>
      <c r="F18" s="254"/>
      <c r="G18" s="45" t="str">
        <f t="shared" si="0"/>
        <v>Yes</v>
      </c>
    </row>
    <row r="19" spans="1:25" ht="39.6" x14ac:dyDescent="0.25">
      <c r="A19" s="400"/>
      <c r="B19" s="364"/>
      <c r="C19" s="252" t="s">
        <v>221</v>
      </c>
      <c r="D19" s="42" t="s">
        <v>348</v>
      </c>
      <c r="E19" s="149"/>
      <c r="F19" s="255" t="s">
        <v>351</v>
      </c>
      <c r="G19" s="45" t="str">
        <f t="shared" si="0"/>
        <v>Yes</v>
      </c>
    </row>
    <row r="20" spans="1:25" ht="51" customHeight="1" x14ac:dyDescent="0.25">
      <c r="A20" s="400"/>
      <c r="B20" s="355" t="s">
        <v>93</v>
      </c>
      <c r="C20" s="252" t="s">
        <v>222</v>
      </c>
      <c r="D20" s="42" t="s">
        <v>347</v>
      </c>
      <c r="E20" s="149"/>
      <c r="F20" s="257" t="s">
        <v>355</v>
      </c>
      <c r="G20" s="45" t="str">
        <f>IF(D20="Yes monthy", "Yes",IF(D20="yes annualy", "Yes",IF(D20="yes other periodicity (please indicate how often)","Yes","No")))</f>
        <v>No</v>
      </c>
    </row>
    <row r="21" spans="1:25" s="5" customFormat="1" ht="77.25" customHeight="1" thickBot="1" x14ac:dyDescent="0.3">
      <c r="A21" s="401"/>
      <c r="B21" s="404"/>
      <c r="C21" s="258" t="s">
        <v>223</v>
      </c>
      <c r="D21" s="246"/>
      <c r="E21" s="150"/>
      <c r="F21" s="257" t="s">
        <v>405</v>
      </c>
      <c r="G21" s="45" t="str">
        <f t="shared" si="0"/>
        <v xml:space="preserve">No </v>
      </c>
      <c r="I21" s="251"/>
      <c r="J21" s="251"/>
      <c r="K21" s="251"/>
      <c r="L21" s="251"/>
      <c r="M21" s="251"/>
      <c r="N21" s="251"/>
      <c r="O21" s="251"/>
      <c r="P21" s="251"/>
      <c r="Q21" s="251"/>
      <c r="R21" s="251"/>
      <c r="S21" s="251"/>
      <c r="T21" s="251"/>
      <c r="U21" s="251"/>
      <c r="V21" s="251"/>
      <c r="W21" s="251"/>
      <c r="X21" s="251"/>
      <c r="Y21" s="251"/>
    </row>
    <row r="22" spans="1:25" s="5" customFormat="1" ht="42" thickTop="1" x14ac:dyDescent="0.25">
      <c r="A22" s="405" t="s">
        <v>101</v>
      </c>
      <c r="B22" s="387" t="s">
        <v>95</v>
      </c>
      <c r="C22" s="259" t="s">
        <v>452</v>
      </c>
      <c r="D22" s="151" t="str">
        <f>'Application form'!D32</f>
        <v>No</v>
      </c>
      <c r="E22" s="231"/>
      <c r="F22" s="274" t="str">
        <f>IF(D22="yes","Instalations of relevant appliances during the award period shall comply with this criterion.The applicant shall inform the competent body in the future about  installation of relevant appliances during the award period"," ")</f>
        <v xml:space="preserve"> </v>
      </c>
      <c r="G22" s="45" t="str">
        <f>IF(D22="Yes", "The criterion isn't applicable","answer following questions on renewal")</f>
        <v>answer following questions on renewal</v>
      </c>
      <c r="I22" s="251"/>
      <c r="J22" s="251"/>
      <c r="K22" s="251"/>
      <c r="L22" s="251"/>
      <c r="M22" s="251"/>
      <c r="N22" s="251"/>
      <c r="O22" s="251"/>
      <c r="P22" s="251"/>
      <c r="Q22" s="251"/>
      <c r="R22" s="251"/>
      <c r="S22" s="251"/>
      <c r="T22" s="251"/>
      <c r="U22" s="251"/>
      <c r="V22" s="251"/>
      <c r="W22" s="251"/>
      <c r="X22" s="251"/>
      <c r="Y22" s="251"/>
    </row>
    <row r="23" spans="1:25" s="5" customFormat="1" ht="72.75" customHeight="1" x14ac:dyDescent="0.25">
      <c r="A23" s="406"/>
      <c r="B23" s="387"/>
      <c r="C23" s="345" t="s">
        <v>454</v>
      </c>
      <c r="D23" s="347" t="s">
        <v>373</v>
      </c>
      <c r="E23" s="394"/>
      <c r="F23" s="275" t="s">
        <v>464</v>
      </c>
      <c r="G23" s="356" t="str">
        <f>IF(D22="yes","The criterion isn't applicable",IF(D23="Yes (space heaters not heat pump or biomass boilers)","Yes",IF(D23="Yes (heat pump)","Yes",IF(D23="Yes (biomass boiler)","Yes",IF(D23="Not applicable","The criterion isn't applicable","No")))))</f>
        <v>The criterion isn't applicable</v>
      </c>
      <c r="I23" s="251"/>
      <c r="J23" s="251"/>
      <c r="K23" s="251"/>
      <c r="L23" s="251"/>
      <c r="M23" s="251"/>
      <c r="N23" s="251"/>
      <c r="O23" s="251"/>
      <c r="P23" s="251"/>
      <c r="Q23" s="251"/>
      <c r="R23" s="251"/>
      <c r="S23" s="251"/>
      <c r="T23" s="251"/>
      <c r="U23" s="251"/>
      <c r="V23" s="251"/>
      <c r="W23" s="251"/>
      <c r="X23" s="251"/>
      <c r="Y23" s="251"/>
    </row>
    <row r="24" spans="1:25" s="5" customFormat="1" ht="129.75" customHeight="1" x14ac:dyDescent="0.25">
      <c r="A24" s="406"/>
      <c r="B24" s="387"/>
      <c r="C24" s="346"/>
      <c r="D24" s="348"/>
      <c r="E24" s="395"/>
      <c r="F24" s="279" t="str">
        <f>IF(D23="Yes (space heaters not heat pump or biomass boilers)","OR copy of the EU Ecolabel certificate or a copy of the label on the package showing that it was awarded in accordance with Decision 2014/314/EU OR copy of the type I label certificate or a copy of the label on the package",IF(D23="Yes (heat pump)","OR copy of the type I label certificate or a copy of the label on the package",IF(D23="Yes (biomass boiler)","OR copy of the type I label certificate or a copy of the label on the package"," ")))</f>
        <v xml:space="preserve"> </v>
      </c>
      <c r="G24" s="357"/>
      <c r="I24" s="251"/>
      <c r="J24" s="251"/>
      <c r="K24" s="251"/>
      <c r="L24" s="251"/>
      <c r="M24" s="251"/>
      <c r="N24" s="251"/>
      <c r="O24" s="251"/>
      <c r="P24" s="251"/>
      <c r="Q24" s="251"/>
      <c r="R24" s="251"/>
      <c r="S24" s="251"/>
      <c r="T24" s="251"/>
      <c r="U24" s="251"/>
      <c r="V24" s="251"/>
      <c r="W24" s="251"/>
      <c r="X24" s="251"/>
      <c r="Y24" s="251"/>
    </row>
    <row r="25" spans="1:25" s="5" customFormat="1" ht="91.5" customHeight="1" x14ac:dyDescent="0.25">
      <c r="A25" s="406"/>
      <c r="B25" s="387"/>
      <c r="C25" s="249" t="s">
        <v>453</v>
      </c>
      <c r="D25" s="41"/>
      <c r="E25" s="231"/>
      <c r="F25" s="276" t="s">
        <v>458</v>
      </c>
      <c r="G25" s="45" t="str">
        <f>IF(D22="yes","The criterion isn't applicable",IF(D25="Yes", "Yes",IF(D25="Not applicable","The criterion isn't applicable", "No")))</f>
        <v>No</v>
      </c>
      <c r="I25" s="251"/>
      <c r="J25" s="251"/>
      <c r="K25" s="251"/>
      <c r="L25" s="251"/>
      <c r="M25" s="251"/>
      <c r="N25" s="251"/>
      <c r="O25" s="251"/>
      <c r="P25" s="251"/>
      <c r="Q25" s="251"/>
      <c r="R25" s="251"/>
      <c r="S25" s="251"/>
      <c r="T25" s="251"/>
      <c r="U25" s="251"/>
      <c r="V25" s="251"/>
      <c r="W25" s="251"/>
      <c r="X25" s="251"/>
      <c r="Y25" s="251"/>
    </row>
    <row r="26" spans="1:25" s="5" customFormat="1" ht="212.25" customHeight="1" x14ac:dyDescent="0.25">
      <c r="A26" s="406"/>
      <c r="B26" s="387"/>
      <c r="C26" s="249" t="s">
        <v>455</v>
      </c>
      <c r="D26" s="41"/>
      <c r="E26" s="231"/>
      <c r="F26" s="238" t="s">
        <v>459</v>
      </c>
      <c r="G26" s="45" t="str">
        <f>IF(D22="yes","The criterion isn't applicable",IF(D26="Yes (please specify)","Yes",IF(D26="Not applicable","The criterion isn't applicable","No")))</f>
        <v>No</v>
      </c>
      <c r="I26" s="251"/>
      <c r="J26" s="251"/>
      <c r="K26" s="251"/>
      <c r="L26" s="251"/>
      <c r="M26" s="251"/>
      <c r="N26" s="251"/>
      <c r="O26" s="251"/>
      <c r="P26" s="251"/>
      <c r="Q26" s="251"/>
      <c r="R26" s="251"/>
      <c r="S26" s="251"/>
      <c r="T26" s="251"/>
      <c r="U26" s="251"/>
      <c r="V26" s="251"/>
      <c r="W26" s="251"/>
      <c r="X26" s="251"/>
      <c r="Y26" s="251"/>
    </row>
    <row r="27" spans="1:25" s="5" customFormat="1" ht="30.75" customHeight="1" x14ac:dyDescent="0.25">
      <c r="A27" s="406"/>
      <c r="B27" s="387"/>
      <c r="C27" s="259" t="s">
        <v>266</v>
      </c>
      <c r="D27" s="41" t="s">
        <v>348</v>
      </c>
      <c r="E27" s="247"/>
      <c r="F27" s="358" t="s">
        <v>456</v>
      </c>
      <c r="G27" s="44" t="str">
        <f>IF(D27="No", "The criterion isn't applicable","The criterion is applicable")</f>
        <v>The criterion is applicable</v>
      </c>
      <c r="I27" s="251"/>
      <c r="J27" s="251"/>
      <c r="K27" s="251"/>
      <c r="L27" s="251"/>
      <c r="M27" s="251"/>
      <c r="N27" s="251"/>
      <c r="O27" s="251"/>
      <c r="P27" s="251"/>
      <c r="Q27" s="251"/>
      <c r="R27" s="251"/>
      <c r="S27" s="251"/>
      <c r="T27" s="251"/>
      <c r="U27" s="251"/>
      <c r="V27" s="251"/>
      <c r="W27" s="251"/>
      <c r="X27" s="251"/>
      <c r="Y27" s="251"/>
    </row>
    <row r="28" spans="1:25" s="5" customFormat="1" ht="63.75" customHeight="1" x14ac:dyDescent="0.25">
      <c r="A28" s="406"/>
      <c r="B28" s="387"/>
      <c r="C28" s="252" t="str">
        <f>IF(D27="Yes","Do you declare that the existing cogeneration units comply with the definition of high efficiency in Directive 2004/8/EC or in Directive 2012/27/EU?", " ")</f>
        <v>Do you declare that the existing cogeneration units comply with the definition of high efficiency in Directive 2004/8/EC or in Directive 2012/27/EU?</v>
      </c>
      <c r="D28" s="41" t="s">
        <v>348</v>
      </c>
      <c r="E28" s="247"/>
      <c r="F28" s="366"/>
      <c r="G28" s="45" t="str">
        <f>IF(G27="the criterion isn't applicable","the criterion isn't applicable",IF(D28="Yes","Yes","No "))</f>
        <v>Yes</v>
      </c>
      <c r="I28" s="251"/>
      <c r="J28" s="251"/>
      <c r="K28" s="251"/>
      <c r="L28" s="251"/>
      <c r="M28" s="251"/>
      <c r="N28" s="251"/>
      <c r="O28" s="251"/>
      <c r="P28" s="251"/>
      <c r="Q28" s="251"/>
      <c r="R28" s="251"/>
      <c r="S28" s="251"/>
      <c r="T28" s="251"/>
      <c r="U28" s="251"/>
      <c r="V28" s="251"/>
      <c r="W28" s="251"/>
      <c r="X28" s="251"/>
      <c r="Y28" s="251"/>
    </row>
    <row r="29" spans="1:25" s="5" customFormat="1" ht="30" customHeight="1" x14ac:dyDescent="0.25">
      <c r="A29" s="406"/>
      <c r="B29" s="387"/>
      <c r="C29" s="260" t="s">
        <v>387</v>
      </c>
      <c r="D29" s="41" t="s">
        <v>348</v>
      </c>
      <c r="E29" s="247"/>
      <c r="F29" s="358" t="s">
        <v>457</v>
      </c>
      <c r="G29" s="44" t="str">
        <f>IF(D29="No", "The criterion isn't applicable","The criterion is applicable")</f>
        <v>The criterion is applicable</v>
      </c>
      <c r="I29" s="251"/>
      <c r="J29" s="251"/>
      <c r="K29" s="251"/>
      <c r="L29" s="251"/>
      <c r="M29" s="251"/>
      <c r="N29" s="251"/>
      <c r="O29" s="251"/>
      <c r="P29" s="251"/>
      <c r="Q29" s="251"/>
      <c r="R29" s="251"/>
      <c r="S29" s="251"/>
      <c r="T29" s="251"/>
      <c r="U29" s="251"/>
      <c r="V29" s="251"/>
      <c r="W29" s="251"/>
      <c r="X29" s="251"/>
      <c r="Y29" s="251"/>
    </row>
    <row r="30" spans="1:25" s="5" customFormat="1" ht="56.25" customHeight="1" x14ac:dyDescent="0.25">
      <c r="A30" s="406"/>
      <c r="B30" s="350"/>
      <c r="C30" s="252" t="str">
        <f>IF(D29="yes","Do you declare that existing hot-water boilers fired with liquid or gaseous fuels as defined in Directive 92/42/EEC comply with efficiency standards at least equivalent to three stars as stated in the Directive?"," ")</f>
        <v>Do you declare that existing hot-water boilers fired with liquid or gaseous fuels as defined in Directive 92/42/EEC comply with efficiency standards at least equivalent to three stars as stated in the Directive?</v>
      </c>
      <c r="D30" s="42" t="s">
        <v>347</v>
      </c>
      <c r="E30" s="42"/>
      <c r="F30" s="376"/>
      <c r="G30" s="45" t="str">
        <f>IF(G29="the criterion isn't applicable","the criterion isn't applicable",IF(D30="Yes","Yes","No "))</f>
        <v xml:space="preserve">No </v>
      </c>
      <c r="I30" s="251"/>
      <c r="J30" s="251"/>
      <c r="K30" s="251"/>
      <c r="L30" s="251"/>
      <c r="M30" s="251"/>
      <c r="N30" s="251"/>
      <c r="O30" s="251"/>
      <c r="P30" s="251"/>
      <c r="Q30" s="251"/>
      <c r="R30" s="251"/>
      <c r="S30" s="251"/>
      <c r="T30" s="251"/>
      <c r="U30" s="251"/>
      <c r="V30" s="251"/>
      <c r="W30" s="251"/>
      <c r="X30" s="251"/>
      <c r="Y30" s="251"/>
    </row>
    <row r="31" spans="1:25" s="5" customFormat="1" ht="69" customHeight="1" x14ac:dyDescent="0.25">
      <c r="A31" s="406"/>
      <c r="B31" s="351"/>
      <c r="C31" s="252" t="str">
        <f>IF(D30="no",("Do you declare that the efficiency of boilers complies with the manufacturer's instructions and with national and local legislation on efficiency, but for such existing boilers (with the exception of biomass boilers) isn't the efficiency lower than 88%?")," ")</f>
        <v>Do you declare that the efficiency of boilers complies with the manufacturer's instructions and with national and local legislation on efficiency, but for such existing boilers (with the exception of biomass boilers) isn't the efficiency lower than 88%?</v>
      </c>
      <c r="D31" s="42"/>
      <c r="E31" s="42"/>
      <c r="F31" s="366"/>
      <c r="G31" s="45" t="str">
        <f>IF(G29="the criterion isn't applicable","the criterion isn't applicable",IF(D31="Yes","Yes","No "))</f>
        <v xml:space="preserve">No </v>
      </c>
      <c r="I31" s="251"/>
      <c r="J31" s="251"/>
      <c r="K31" s="251"/>
      <c r="L31" s="251"/>
      <c r="M31" s="251"/>
      <c r="N31" s="251"/>
      <c r="O31" s="251"/>
      <c r="P31" s="251"/>
      <c r="Q31" s="251"/>
      <c r="R31" s="251"/>
      <c r="S31" s="251"/>
      <c r="T31" s="251"/>
      <c r="U31" s="251"/>
      <c r="V31" s="251"/>
      <c r="W31" s="251"/>
      <c r="X31" s="251"/>
      <c r="Y31" s="251"/>
    </row>
    <row r="32" spans="1:25" s="5" customFormat="1" ht="41.4" x14ac:dyDescent="0.25">
      <c r="A32" s="406"/>
      <c r="B32" s="388" t="s">
        <v>96</v>
      </c>
      <c r="C32" s="260" t="s">
        <v>452</v>
      </c>
      <c r="D32" s="42" t="str">
        <f>'Application form'!D32</f>
        <v>No</v>
      </c>
      <c r="E32" s="270"/>
      <c r="F32" s="273" t="str">
        <f>IF(D32="yes","Instalations of relevant appliances during the award period shall comply with this criterion.The applicant shall inform the competent body in the future about  installation of relevant appliances during the award period"," ")</f>
        <v xml:space="preserve"> </v>
      </c>
      <c r="G32" s="44" t="str">
        <f>IF(D32="Yes", "The criterion isn't applicable","answer following questions on renewal")</f>
        <v>answer following questions on renewal</v>
      </c>
      <c r="I32" s="251"/>
      <c r="J32" s="251"/>
      <c r="K32" s="251"/>
      <c r="L32" s="251"/>
      <c r="M32" s="251"/>
      <c r="N32" s="251"/>
      <c r="O32" s="251"/>
      <c r="P32" s="251"/>
      <c r="Q32" s="251"/>
      <c r="R32" s="251"/>
      <c r="S32" s="251"/>
      <c r="T32" s="251"/>
      <c r="U32" s="251"/>
      <c r="V32" s="251"/>
      <c r="W32" s="251"/>
      <c r="X32" s="251"/>
      <c r="Y32" s="251"/>
    </row>
    <row r="33" spans="1:25" s="5" customFormat="1" ht="65.25" customHeight="1" x14ac:dyDescent="0.25">
      <c r="A33" s="406"/>
      <c r="B33" s="364"/>
      <c r="C33" s="252" t="s">
        <v>472</v>
      </c>
      <c r="D33" s="42" t="s">
        <v>347</v>
      </c>
      <c r="E33" s="231"/>
      <c r="F33" s="262" t="s">
        <v>267</v>
      </c>
      <c r="G33" s="44" t="str">
        <f>IF(G32="the criterion isn't applicable","the criterion isn't applicable",IF(D33="Yes","Yes","No "))</f>
        <v xml:space="preserve">No </v>
      </c>
      <c r="I33" s="251"/>
      <c r="J33" s="251"/>
      <c r="K33" s="251"/>
      <c r="L33" s="251"/>
      <c r="M33" s="251"/>
      <c r="N33" s="251"/>
      <c r="O33" s="251"/>
      <c r="P33" s="251"/>
      <c r="Q33" s="251"/>
      <c r="R33" s="251"/>
      <c r="S33" s="251"/>
      <c r="T33" s="251"/>
      <c r="U33" s="251"/>
      <c r="V33" s="251"/>
      <c r="W33" s="251"/>
      <c r="X33" s="251"/>
      <c r="Y33" s="251"/>
    </row>
    <row r="34" spans="1:25" s="5" customFormat="1" ht="132" x14ac:dyDescent="0.25">
      <c r="A34" s="406"/>
      <c r="B34" s="350" t="s">
        <v>97</v>
      </c>
      <c r="C34" s="252" t="s">
        <v>268</v>
      </c>
      <c r="D34" s="42" t="s">
        <v>347</v>
      </c>
      <c r="E34" s="42"/>
      <c r="F34" s="261" t="s">
        <v>269</v>
      </c>
      <c r="G34" s="44" t="str">
        <f>IF(D34="Yes", "The criterion isn't applicable","The criterion is applicable")</f>
        <v>The criterion is applicable</v>
      </c>
      <c r="I34" s="251"/>
      <c r="J34" s="251"/>
      <c r="K34" s="251"/>
      <c r="L34" s="251"/>
      <c r="M34" s="251"/>
      <c r="N34" s="251"/>
      <c r="O34" s="251"/>
      <c r="P34" s="251"/>
      <c r="Q34" s="251"/>
      <c r="R34" s="251"/>
      <c r="S34" s="251"/>
      <c r="T34" s="251"/>
      <c r="U34" s="251"/>
      <c r="V34" s="251"/>
      <c r="W34" s="251"/>
      <c r="X34" s="251"/>
      <c r="Y34" s="251"/>
    </row>
    <row r="35" spans="1:25" s="5" customFormat="1" ht="64.5" customHeight="1" x14ac:dyDescent="0.25">
      <c r="A35" s="406"/>
      <c r="B35" s="350"/>
      <c r="C35" s="252" t="s">
        <v>484</v>
      </c>
      <c r="D35" s="42" t="s">
        <v>348</v>
      </c>
      <c r="E35" s="271" t="s">
        <v>486</v>
      </c>
      <c r="F35" s="358" t="s">
        <v>488</v>
      </c>
      <c r="G35" s="44" t="str">
        <f>IF(D35="Yes", "Yes", "No " )</f>
        <v>Yes</v>
      </c>
      <c r="I35" s="251"/>
      <c r="J35" s="251"/>
      <c r="K35" s="251"/>
      <c r="L35" s="251"/>
      <c r="M35" s="251"/>
      <c r="N35" s="251"/>
      <c r="O35" s="251"/>
      <c r="P35" s="251"/>
      <c r="Q35" s="251"/>
      <c r="R35" s="251"/>
      <c r="S35" s="251"/>
      <c r="T35" s="251"/>
      <c r="U35" s="251"/>
      <c r="V35" s="251"/>
      <c r="W35" s="251"/>
      <c r="X35" s="251"/>
      <c r="Y35" s="251"/>
    </row>
    <row r="36" spans="1:25" s="5" customFormat="1" ht="83.25" customHeight="1" x14ac:dyDescent="0.25">
      <c r="A36" s="406"/>
      <c r="B36" s="350"/>
      <c r="C36" s="252" t="s">
        <v>485</v>
      </c>
      <c r="D36" s="42" t="s">
        <v>348</v>
      </c>
      <c r="E36" s="271" t="s">
        <v>487</v>
      </c>
      <c r="F36" s="376"/>
      <c r="G36" s="44" t="str">
        <f t="shared" ref="G36:G38" si="1">IF(D36="Yes", "Yes", "No " )</f>
        <v>Yes</v>
      </c>
      <c r="H36" s="271"/>
      <c r="I36" s="251"/>
      <c r="J36" s="251"/>
      <c r="K36" s="251"/>
      <c r="L36" s="251"/>
      <c r="M36" s="251"/>
      <c r="N36" s="251"/>
      <c r="O36" s="251"/>
      <c r="P36" s="251"/>
      <c r="Q36" s="251"/>
      <c r="R36" s="251"/>
      <c r="S36" s="251"/>
      <c r="T36" s="251"/>
      <c r="U36" s="251"/>
      <c r="V36" s="251"/>
      <c r="W36" s="251"/>
      <c r="X36" s="251"/>
      <c r="Y36" s="251"/>
    </row>
    <row r="37" spans="1:25" s="5" customFormat="1" ht="51" customHeight="1" x14ac:dyDescent="0.25">
      <c r="A37" s="406"/>
      <c r="B37" s="351" t="s">
        <v>98</v>
      </c>
      <c r="C37" s="252" t="s">
        <v>270</v>
      </c>
      <c r="D37" s="42"/>
      <c r="E37" s="42"/>
      <c r="F37" s="358" t="s">
        <v>356</v>
      </c>
      <c r="G37" s="44" t="str">
        <f t="shared" si="1"/>
        <v xml:space="preserve">No </v>
      </c>
      <c r="I37" s="251"/>
      <c r="J37" s="251"/>
      <c r="K37" s="251"/>
      <c r="L37" s="251"/>
      <c r="M37" s="251"/>
      <c r="N37" s="251"/>
      <c r="O37" s="251"/>
      <c r="P37" s="251"/>
      <c r="Q37" s="251"/>
      <c r="R37" s="251"/>
      <c r="S37" s="251"/>
      <c r="T37" s="251"/>
      <c r="U37" s="251"/>
      <c r="V37" s="251"/>
      <c r="W37" s="251"/>
      <c r="X37" s="251"/>
      <c r="Y37" s="251"/>
    </row>
    <row r="38" spans="1:25" s="5" customFormat="1" ht="40.5" customHeight="1" x14ac:dyDescent="0.25">
      <c r="A38" s="406"/>
      <c r="B38" s="387"/>
      <c r="C38" s="252" t="s">
        <v>271</v>
      </c>
      <c r="D38" s="42"/>
      <c r="E38" s="42"/>
      <c r="F38" s="366"/>
      <c r="G38" s="44" t="str">
        <f t="shared" si="1"/>
        <v xml:space="preserve">No </v>
      </c>
      <c r="I38" s="251"/>
      <c r="J38" s="251"/>
      <c r="K38" s="251"/>
      <c r="L38" s="251"/>
      <c r="M38" s="251"/>
      <c r="N38" s="251"/>
      <c r="O38" s="251"/>
      <c r="P38" s="251"/>
      <c r="Q38" s="251"/>
      <c r="R38" s="251"/>
      <c r="S38" s="251"/>
      <c r="T38" s="251"/>
      <c r="U38" s="251"/>
      <c r="V38" s="251"/>
      <c r="W38" s="251"/>
      <c r="X38" s="251"/>
      <c r="Y38" s="251"/>
    </row>
    <row r="39" spans="1:25" s="5" customFormat="1" ht="40.5" customHeight="1" x14ac:dyDescent="0.25">
      <c r="A39" s="406"/>
      <c r="B39" s="391" t="s">
        <v>99</v>
      </c>
      <c r="C39" s="252" t="s">
        <v>388</v>
      </c>
      <c r="D39" s="42" t="s">
        <v>347</v>
      </c>
      <c r="E39" s="42"/>
      <c r="F39" s="261"/>
      <c r="G39" s="44" t="str">
        <f>IF(D39="Yes", "The criterion isn't applicable","The criterion is applicable")</f>
        <v>The criterion is applicable</v>
      </c>
      <c r="I39" s="251"/>
      <c r="J39" s="251"/>
      <c r="K39" s="251"/>
      <c r="L39" s="251"/>
      <c r="M39" s="251"/>
      <c r="N39" s="251"/>
      <c r="O39" s="251"/>
      <c r="P39" s="251"/>
      <c r="Q39" s="251"/>
      <c r="R39" s="251"/>
      <c r="S39" s="251"/>
      <c r="T39" s="251"/>
      <c r="U39" s="251"/>
      <c r="V39" s="251"/>
      <c r="W39" s="251"/>
      <c r="X39" s="251"/>
      <c r="Y39" s="251"/>
    </row>
    <row r="40" spans="1:25" s="5" customFormat="1" ht="41.4" x14ac:dyDescent="0.25">
      <c r="A40" s="406"/>
      <c r="B40" s="392"/>
      <c r="C40" s="260" t="s">
        <v>452</v>
      </c>
      <c r="D40" s="42" t="str">
        <f>'Application form'!D32</f>
        <v>No</v>
      </c>
      <c r="E40" s="42"/>
      <c r="F40" s="273" t="str">
        <f>IF(D40="yes","Instalations of relevant appliances during the award period shall comply with this criterion.The applicant shall inform the competent body in the future about  installation of relevant appliances during the award period"," ")</f>
        <v xml:space="preserve"> </v>
      </c>
      <c r="G40" s="44" t="str">
        <f>IF(D39="yes", "The criterion isn't applicable","answer following questions on renewal")</f>
        <v>answer following questions on renewal</v>
      </c>
      <c r="I40" s="251"/>
      <c r="J40" s="251"/>
      <c r="K40" s="251"/>
      <c r="L40" s="251"/>
      <c r="M40" s="251"/>
      <c r="N40" s="251"/>
      <c r="O40" s="251"/>
      <c r="P40" s="251"/>
      <c r="Q40" s="251"/>
      <c r="R40" s="251"/>
      <c r="S40" s="251"/>
      <c r="T40" s="251"/>
      <c r="U40" s="251"/>
      <c r="V40" s="251"/>
      <c r="W40" s="251"/>
      <c r="X40" s="251"/>
      <c r="Y40" s="251"/>
    </row>
    <row r="41" spans="1:25" s="5" customFormat="1" ht="32.25" customHeight="1" x14ac:dyDescent="0.25">
      <c r="A41" s="406"/>
      <c r="B41" s="392"/>
      <c r="C41" s="252" t="s">
        <v>407</v>
      </c>
      <c r="D41" s="42" t="s">
        <v>348</v>
      </c>
      <c r="E41" s="42"/>
      <c r="F41" s="376" t="s">
        <v>460</v>
      </c>
      <c r="G41" s="44" t="str">
        <f>IF(D40="Yes", "The criterion isn't applicable",IF(D41="Yes", "Yes", "No "))</f>
        <v>Yes</v>
      </c>
      <c r="I41" s="251"/>
      <c r="J41" s="251"/>
      <c r="K41" s="251"/>
      <c r="L41" s="251"/>
      <c r="M41" s="251"/>
      <c r="N41" s="251"/>
      <c r="O41" s="251"/>
      <c r="P41" s="251"/>
      <c r="Q41" s="251"/>
      <c r="R41" s="251"/>
      <c r="S41" s="251"/>
      <c r="T41" s="251"/>
      <c r="U41" s="251"/>
      <c r="V41" s="251"/>
      <c r="W41" s="251"/>
      <c r="X41" s="251"/>
      <c r="Y41" s="251"/>
    </row>
    <row r="42" spans="1:25" s="5" customFormat="1" ht="84" customHeight="1" x14ac:dyDescent="0.25">
      <c r="A42" s="406"/>
      <c r="B42" s="393"/>
      <c r="C42" s="252" t="s">
        <v>451</v>
      </c>
      <c r="D42" s="42" t="s">
        <v>348</v>
      </c>
      <c r="E42" s="121"/>
      <c r="F42" s="366"/>
      <c r="G42" s="44" t="str">
        <f>IF(D40="Yes", "The criterion isn't applicable",IF(D42="Yes", "Yes", "No "))</f>
        <v>Yes</v>
      </c>
      <c r="I42" s="251"/>
      <c r="J42" s="251"/>
      <c r="K42" s="251"/>
      <c r="L42" s="251"/>
      <c r="M42" s="251"/>
      <c r="N42" s="251"/>
      <c r="O42" s="251"/>
      <c r="P42" s="251"/>
      <c r="Q42" s="251"/>
      <c r="R42" s="251"/>
      <c r="S42" s="251"/>
      <c r="T42" s="251"/>
      <c r="U42" s="251"/>
      <c r="V42" s="251"/>
      <c r="W42" s="251"/>
      <c r="X42" s="251"/>
      <c r="Y42" s="251"/>
    </row>
    <row r="43" spans="1:25" ht="69" x14ac:dyDescent="0.25">
      <c r="A43" s="406"/>
      <c r="B43" s="245" t="s">
        <v>100</v>
      </c>
      <c r="C43" s="252" t="s">
        <v>272</v>
      </c>
      <c r="D43" s="42" t="s">
        <v>348</v>
      </c>
      <c r="E43" s="121"/>
      <c r="F43" s="262"/>
      <c r="G43" s="45" t="str">
        <f>IF(D43="Yes", "Yes", "No " )</f>
        <v>Yes</v>
      </c>
    </row>
    <row r="44" spans="1:25" ht="41.4" x14ac:dyDescent="0.25">
      <c r="A44" s="406"/>
      <c r="B44" s="388" t="s">
        <v>102</v>
      </c>
      <c r="C44" s="252" t="s">
        <v>473</v>
      </c>
      <c r="D44" s="246" t="s">
        <v>483</v>
      </c>
      <c r="E44" s="152"/>
      <c r="F44" s="250" t="str">
        <f>IF(D44="No","Documentary evidence of the lack of access to suppliers of green tariff and unbundled GOs", " ")</f>
        <v xml:space="preserve"> </v>
      </c>
      <c r="G44" s="44" t="str">
        <f>IF(D44="Yes (suppliers of individual green tariffs offering at least 50% of electricity from RES or suppliers of separate GOs certificates)","The criterion is applicable, continue to answer C45",IF(D44="Yes (At least 5 suppliers of individual green tariffs offering 100% of electricity from RES)","The criterion is applicable, continue to answer C46",IF(D44="Yes (both situations above)","The criterion is applicable, continue to answer C46","The criterion isn't applicable")))</f>
        <v>The criterion is applicable, continue to answer C46</v>
      </c>
      <c r="H44" s="5" t="s">
        <v>21</v>
      </c>
      <c r="Y44" s="263"/>
    </row>
    <row r="45" spans="1:25" ht="57" customHeight="1" x14ac:dyDescent="0.25">
      <c r="A45" s="406"/>
      <c r="B45" s="385"/>
      <c r="C45" s="345" t="str">
        <f>IF(D44="Yes (suppliers of individual green tariffs offering at least 50% of electricity from RES or suppliers of separate GOs certificates)","Do you declare that, for the externaly procured electricity, the tourist accommodation has a contract/s with a supplier/s which provides 50% of electricity from renewable energy sources?"," ")</f>
        <v xml:space="preserve"> </v>
      </c>
      <c r="D45" s="347" t="s">
        <v>480</v>
      </c>
      <c r="E45" s="389"/>
      <c r="F45" s="277" t="str">
        <f>IF(D45="Yes by individual electricity tariff","- List of green electricity suppliers
- Electricity contract of the green tariff supplier indicating the nature of the renewable energy source(s) and the percentage of electricity supplied that is from a renewable source"," ")</f>
        <v>- List of green electricity suppliers
- Electricity contract of the green tariff supplier indicating the nature of the renewable energy source(s) and the percentage of electricity supplied that is from a renewable source</v>
      </c>
      <c r="G45" s="356" t="str">
        <f>IF(D44="No","The criterion isn't applicable",IF(D45="Yes by individual electricity tariff","Yes",IF(D45="Yes by unbundled purchase of guarantees of origin (GOs)","Yes","No")))</f>
        <v>Yes</v>
      </c>
      <c r="Y45" s="263"/>
    </row>
    <row r="46" spans="1:25" ht="81" customHeight="1" x14ac:dyDescent="0.25">
      <c r="A46" s="406"/>
      <c r="B46" s="385"/>
      <c r="C46" s="346"/>
      <c r="D46" s="348"/>
      <c r="E46" s="390"/>
      <c r="F46" s="278" t="str">
        <f>IF(D45="Yes by unbundled purchase of guarantees of origin (Gos)","- List of green electricity suppliers
- Electricity contract of the regular supplier
- Contract of the GOs supplier
- Estimation of the percentage of the total electricity consumption covered by the GOs
- Declaration from the GOs supplier"," ")</f>
        <v xml:space="preserve"> </v>
      </c>
      <c r="G46" s="357"/>
      <c r="Y46" s="263"/>
    </row>
    <row r="47" spans="1:25" ht="94.5" customHeight="1" x14ac:dyDescent="0.25">
      <c r="A47" s="406"/>
      <c r="B47" s="385"/>
      <c r="C47" s="249" t="str">
        <f>IF(D44="Yes (At least 5 suppliers of individual green tariffs offering 100% of electricity from RES)","Do you declare that, for the externaly procured electricity, the tourist accommodation has a contract with a supplier which provides 100% of electricity from renewable energy sources through an individual green tariff?",IF(D44="Yes (both situations above)","Do you declare that, for the externaly procured electricity, the tourist accommodation has a contract with a supplier which provides 100% of electricity from renewable energy sources through an individual green tariff?",""))</f>
        <v>Do you declare that, for the externaly procured electricity, the tourist accommodation has a contract with a supplier which provides 100% of electricity from renewable energy sources through an individual green tariff?</v>
      </c>
      <c r="D47" s="42" t="s">
        <v>348</v>
      </c>
      <c r="E47" s="153"/>
      <c r="F47" s="262" t="str">
        <f>IF(D47="Yes","- List of green electricity suppliers
- Electricity contract of the green tariff supplier indicating the nature of the renewable energy source(s) and the percentage of electricity supplied that is from a renewable source"," ")</f>
        <v>- List of green electricity suppliers
- Electricity contract of the green tariff supplier indicating the nature of the renewable energy source(s) and the percentage of electricity supplied that is from a renewable source</v>
      </c>
      <c r="G47" s="45" t="str">
        <f>IF(D44="No","The criterion isn't applicable",IF(D47="Yes", "Yes", "No "))</f>
        <v>Yes</v>
      </c>
      <c r="Y47" s="263"/>
    </row>
    <row r="48" spans="1:25" ht="27.6" x14ac:dyDescent="0.25">
      <c r="A48" s="406"/>
      <c r="B48" s="353" t="s">
        <v>103</v>
      </c>
      <c r="C48" s="252" t="s">
        <v>71</v>
      </c>
      <c r="D48" s="42" t="s">
        <v>348</v>
      </c>
      <c r="E48" s="119"/>
      <c r="F48" s="264"/>
      <c r="G48" s="44" t="str">
        <f>IF(D48="Yes", "The criterion is applicable","The criterion isn't applicable")</f>
        <v>The criterion is applicable</v>
      </c>
      <c r="H48" s="265"/>
    </row>
    <row r="49" spans="1:8" ht="41.25" customHeight="1" x14ac:dyDescent="0.25">
      <c r="A49" s="406"/>
      <c r="B49" s="354"/>
      <c r="C49" s="266" t="s">
        <v>72</v>
      </c>
      <c r="D49" s="246" t="s">
        <v>347</v>
      </c>
      <c r="E49" s="154"/>
      <c r="F49" s="358" t="s">
        <v>377</v>
      </c>
      <c r="G49" s="44" t="str">
        <f>IF(G48="the criterion isn't applicable","the criterion isn't applicable",IF(D49="Yes", "Yes", "No " ))</f>
        <v xml:space="preserve">No </v>
      </c>
      <c r="H49" s="265"/>
    </row>
    <row r="50" spans="1:8" ht="53.25" customHeight="1" thickBot="1" x14ac:dyDescent="0.3">
      <c r="A50" s="406"/>
      <c r="B50" s="355"/>
      <c r="C50" s="267" t="s">
        <v>238</v>
      </c>
      <c r="D50" s="272" t="s">
        <v>348</v>
      </c>
      <c r="E50" s="150"/>
      <c r="F50" s="386"/>
      <c r="G50" s="120" t="str">
        <f>IF(G48="the criterion isn't applicable","the criterion isn't applicable",IF(D50="Yes", "Yes", "No " ))</f>
        <v>Yes</v>
      </c>
    </row>
    <row r="51" spans="1:8" ht="106.2" thickTop="1" x14ac:dyDescent="0.25">
      <c r="A51" s="382" t="s">
        <v>110</v>
      </c>
      <c r="B51" s="248" t="s">
        <v>107</v>
      </c>
      <c r="C51" s="249" t="s">
        <v>105</v>
      </c>
      <c r="D51" s="42"/>
      <c r="E51" s="42"/>
      <c r="F51" s="250" t="s">
        <v>384</v>
      </c>
      <c r="G51" s="44" t="str">
        <f>IF(D51="Yes","Yes",IF(D51="not applicable (please specify the reason)","The criterion isn't applicable","No"))</f>
        <v>No</v>
      </c>
    </row>
    <row r="52" spans="1:8" ht="44.25" customHeight="1" x14ac:dyDescent="0.25">
      <c r="A52" s="383"/>
      <c r="B52" s="368" t="s">
        <v>104</v>
      </c>
      <c r="C52" s="252" t="s">
        <v>273</v>
      </c>
      <c r="D52" s="42" t="s">
        <v>348</v>
      </c>
      <c r="E52" s="42"/>
      <c r="F52" s="253" t="s">
        <v>410</v>
      </c>
      <c r="G52" s="44" t="str">
        <f>IF(D52="Yes", "Yes", "No " )</f>
        <v>Yes</v>
      </c>
    </row>
    <row r="53" spans="1:8" ht="52.8" x14ac:dyDescent="0.25">
      <c r="A53" s="383"/>
      <c r="B53" s="385"/>
      <c r="C53" s="259" t="s">
        <v>452</v>
      </c>
      <c r="D53" s="42" t="str">
        <f>'Application form'!D32</f>
        <v>No</v>
      </c>
      <c r="E53" s="271"/>
      <c r="F53" s="273" t="str">
        <f>IF(D53="no","Instalations of relevant appliances during the award period shall comply with this criterion.The applicant shall inform the competent body in the future about  installation of relevant appliances during the award period"," ")</f>
        <v>Instalations of relevant appliances during the award period shall comply with this criterion.The applicant shall inform the competent body in the future about  installation of relevant appliances during the award period</v>
      </c>
      <c r="G53" s="44" t="str">
        <f>IF(D53="yes", "the criterion isn't applicable","answer following questions on renewal")</f>
        <v>answer following questions on renewal</v>
      </c>
    </row>
    <row r="54" spans="1:8" ht="145.19999999999999" x14ac:dyDescent="0.25">
      <c r="A54" s="383"/>
      <c r="B54" s="385"/>
      <c r="C54" s="249" t="s">
        <v>408</v>
      </c>
      <c r="D54" s="42" t="s">
        <v>347</v>
      </c>
      <c r="E54" s="232"/>
      <c r="F54" s="253" t="s">
        <v>385</v>
      </c>
      <c r="G54" s="44" t="str">
        <f>IF(G53="the criterion isn't applicable","the criterion isn't applicable",IF(D54="Yes","Yes","No "))</f>
        <v xml:space="preserve">No </v>
      </c>
    </row>
    <row r="55" spans="1:8" ht="27.6" x14ac:dyDescent="0.25">
      <c r="A55" s="383"/>
      <c r="B55" s="350" t="s">
        <v>106</v>
      </c>
      <c r="C55" s="252" t="s">
        <v>274</v>
      </c>
      <c r="D55" s="42" t="s">
        <v>347</v>
      </c>
      <c r="E55" s="42"/>
      <c r="F55" s="268"/>
      <c r="G55" s="44" t="str">
        <f>IF(D55="No", "the criterion isn't applicable","the criterion is applicable")</f>
        <v>the criterion isn't applicable</v>
      </c>
    </row>
    <row r="56" spans="1:8" ht="79.2" x14ac:dyDescent="0.25">
      <c r="A56" s="383"/>
      <c r="B56" s="351"/>
      <c r="C56" s="266" t="s">
        <v>275</v>
      </c>
      <c r="D56" s="246"/>
      <c r="E56" s="246"/>
      <c r="F56" s="358" t="s">
        <v>409</v>
      </c>
      <c r="G56" s="44" t="str">
        <f>IF(G55="the criterion isn't applicable","the criterion isn't applicable",IF(D56="Yes", "Yes", "No " ))</f>
        <v>the criterion isn't applicable</v>
      </c>
    </row>
    <row r="57" spans="1:8" ht="31.5" customHeight="1" thickBot="1" x14ac:dyDescent="0.3">
      <c r="A57" s="384"/>
      <c r="B57" s="352"/>
      <c r="C57" s="267" t="s">
        <v>276</v>
      </c>
      <c r="D57" s="94"/>
      <c r="E57" s="150"/>
      <c r="F57" s="386"/>
      <c r="G57" s="120" t="str">
        <f>IF(G55="the criterion isn't applicable","the criterion isn't applicable",IF(D57="Yes", "Yes", "No " ))</f>
        <v>the criterion isn't applicable</v>
      </c>
    </row>
    <row r="58" spans="1:8" ht="40.799999999999997" thickTop="1" thickBot="1" x14ac:dyDescent="0.3">
      <c r="A58" s="370" t="s">
        <v>109</v>
      </c>
      <c r="B58" s="373" t="s">
        <v>108</v>
      </c>
      <c r="C58" s="252" t="s">
        <v>352</v>
      </c>
      <c r="D58" s="41" t="s">
        <v>347</v>
      </c>
      <c r="E58" s="41"/>
      <c r="F58" s="375" t="s">
        <v>357</v>
      </c>
      <c r="G58" s="44" t="str">
        <f>IF(D58="Yes","Yes",IF(D58="not applicable (please specify the reason)","The criterion isn't applicable","No"))</f>
        <v>No</v>
      </c>
    </row>
    <row r="59" spans="1:8" ht="31.2" thickTop="1" thickBot="1" x14ac:dyDescent="0.3">
      <c r="A59" s="371"/>
      <c r="B59" s="374"/>
      <c r="C59" s="252" t="s">
        <v>353</v>
      </c>
      <c r="D59" s="41" t="s">
        <v>450</v>
      </c>
      <c r="E59" s="41"/>
      <c r="F59" s="376"/>
      <c r="G59" s="44" t="str">
        <f t="shared" ref="G59:G62" si="2">IF(D59="Yes","Yes",IF(D59="not applicable (please specify the reason)","The criterion isn't applicable","No"))</f>
        <v>The criterion isn't applicable</v>
      </c>
    </row>
    <row r="60" spans="1:8" ht="72" customHeight="1" thickTop="1" x14ac:dyDescent="0.25">
      <c r="A60" s="371"/>
      <c r="B60" s="374"/>
      <c r="C60" s="252" t="s">
        <v>277</v>
      </c>
      <c r="D60" s="41" t="s">
        <v>450</v>
      </c>
      <c r="E60" s="42"/>
      <c r="F60" s="377"/>
      <c r="G60" s="44" t="str">
        <f t="shared" si="2"/>
        <v>The criterion isn't applicable</v>
      </c>
    </row>
    <row r="61" spans="1:8" ht="39.6" x14ac:dyDescent="0.25">
      <c r="A61" s="371"/>
      <c r="B61" s="378" t="s">
        <v>112</v>
      </c>
      <c r="C61" s="255" t="s">
        <v>278</v>
      </c>
      <c r="D61" s="42" t="s">
        <v>450</v>
      </c>
      <c r="E61" s="42"/>
      <c r="F61" s="381" t="s">
        <v>358</v>
      </c>
      <c r="G61" s="44" t="str">
        <f t="shared" si="2"/>
        <v>The criterion isn't applicable</v>
      </c>
    </row>
    <row r="62" spans="1:8" ht="39.6" x14ac:dyDescent="0.25">
      <c r="A62" s="371"/>
      <c r="B62" s="379"/>
      <c r="C62" s="255" t="s">
        <v>279</v>
      </c>
      <c r="D62" s="42" t="s">
        <v>450</v>
      </c>
      <c r="E62" s="42"/>
      <c r="F62" s="376"/>
      <c r="G62" s="44" t="str">
        <f t="shared" si="2"/>
        <v>The criterion isn't applicable</v>
      </c>
    </row>
    <row r="63" spans="1:8" ht="30" customHeight="1" x14ac:dyDescent="0.25">
      <c r="A63" s="371"/>
      <c r="B63" s="380"/>
      <c r="C63" s="255" t="s">
        <v>111</v>
      </c>
      <c r="D63" s="42" t="s">
        <v>450</v>
      </c>
      <c r="E63" s="42"/>
      <c r="F63" s="366"/>
      <c r="G63" s="44" t="str">
        <f>IF(D63="Yes","Yes",IF(D63="not applicable (please specify the reason)","The criterion isn't applicable","No"))</f>
        <v>The criterion isn't applicable</v>
      </c>
    </row>
    <row r="64" spans="1:8" ht="50.25" customHeight="1" x14ac:dyDescent="0.25">
      <c r="A64" s="371"/>
      <c r="B64" s="353" t="s">
        <v>113</v>
      </c>
      <c r="C64" s="252" t="s">
        <v>280</v>
      </c>
      <c r="D64" s="42" t="s">
        <v>348</v>
      </c>
      <c r="E64" s="119"/>
      <c r="F64" s="358" t="s">
        <v>359</v>
      </c>
      <c r="G64" s="44" t="str">
        <f t="shared" ref="G64:G71" si="3">IF(D64="Yes", "Yes", "No " )</f>
        <v>Yes</v>
      </c>
    </row>
    <row r="65" spans="1:25" ht="85.5" customHeight="1" thickBot="1" x14ac:dyDescent="0.3">
      <c r="A65" s="372"/>
      <c r="B65" s="355"/>
      <c r="C65" s="267" t="s">
        <v>281</v>
      </c>
      <c r="D65" s="94" t="s">
        <v>348</v>
      </c>
      <c r="E65" s="94"/>
      <c r="F65" s="359"/>
      <c r="G65" s="44" t="str">
        <f t="shared" si="3"/>
        <v>Yes</v>
      </c>
    </row>
    <row r="66" spans="1:25" ht="42.75" customHeight="1" thickTop="1" x14ac:dyDescent="0.25">
      <c r="A66" s="360" t="s">
        <v>118</v>
      </c>
      <c r="B66" s="363" t="s">
        <v>114</v>
      </c>
      <c r="C66" s="249" t="s">
        <v>282</v>
      </c>
      <c r="D66" s="41" t="s">
        <v>348</v>
      </c>
      <c r="E66" s="41"/>
      <c r="F66" s="365" t="s">
        <v>360</v>
      </c>
      <c r="G66" s="118" t="str">
        <f t="shared" si="3"/>
        <v>Yes</v>
      </c>
    </row>
    <row r="67" spans="1:25" ht="69.75" customHeight="1" x14ac:dyDescent="0.25">
      <c r="A67" s="361"/>
      <c r="B67" s="364"/>
      <c r="C67" s="249" t="s">
        <v>283</v>
      </c>
      <c r="D67" s="41" t="s">
        <v>348</v>
      </c>
      <c r="E67" s="41"/>
      <c r="F67" s="366"/>
      <c r="G67" s="43" t="str">
        <f t="shared" si="3"/>
        <v>Yes</v>
      </c>
    </row>
    <row r="68" spans="1:25" ht="66.599999999999994" thickBot="1" x14ac:dyDescent="0.3">
      <c r="A68" s="361"/>
      <c r="B68" s="367" t="s">
        <v>115</v>
      </c>
      <c r="C68" s="252" t="s">
        <v>284</v>
      </c>
      <c r="D68" s="42" t="s">
        <v>348</v>
      </c>
      <c r="E68" s="42"/>
      <c r="F68" s="369" t="s">
        <v>361</v>
      </c>
      <c r="G68" s="43" t="str">
        <f t="shared" si="3"/>
        <v>Yes</v>
      </c>
    </row>
    <row r="69" spans="1:25" ht="66.599999999999994" thickTop="1" x14ac:dyDescent="0.25">
      <c r="A69" s="361"/>
      <c r="B69" s="368"/>
      <c r="C69" s="252" t="s">
        <v>285</v>
      </c>
      <c r="D69" s="42" t="s">
        <v>348</v>
      </c>
      <c r="E69" s="42"/>
      <c r="F69" s="358"/>
      <c r="G69" s="43" t="str">
        <f t="shared" si="3"/>
        <v>Yes</v>
      </c>
    </row>
    <row r="70" spans="1:25" ht="39.6" x14ac:dyDescent="0.25">
      <c r="A70" s="361"/>
      <c r="B70" s="368"/>
      <c r="C70" s="252" t="s">
        <v>411</v>
      </c>
      <c r="D70" s="42" t="s">
        <v>373</v>
      </c>
      <c r="E70" s="42"/>
      <c r="F70" s="358"/>
      <c r="G70" s="43" t="str">
        <f>IF(D70="Yes","Yes",IF(D70="not applicable","The criterion isn't applicable","No"))</f>
        <v>The criterion isn't applicable</v>
      </c>
    </row>
    <row r="71" spans="1:25" ht="56.4" thickBot="1" x14ac:dyDescent="0.3">
      <c r="A71" s="362"/>
      <c r="B71" s="35" t="s">
        <v>94</v>
      </c>
      <c r="C71" s="267" t="s">
        <v>88</v>
      </c>
      <c r="D71" s="94"/>
      <c r="E71" s="94"/>
      <c r="F71" s="267" t="s">
        <v>378</v>
      </c>
      <c r="G71" s="117" t="str">
        <f t="shared" si="3"/>
        <v xml:space="preserve">No </v>
      </c>
    </row>
    <row r="72" spans="1:25" ht="25.8" thickTop="1" thickBot="1" x14ac:dyDescent="0.45">
      <c r="A72" s="8"/>
      <c r="B72" s="349" t="s">
        <v>469</v>
      </c>
      <c r="C72" s="349"/>
      <c r="D72" s="349"/>
      <c r="E72" s="8"/>
      <c r="F72" s="8"/>
      <c r="G72" s="8"/>
    </row>
    <row r="73" spans="1:25" s="5" customFormat="1" ht="50.1" customHeight="1" x14ac:dyDescent="0.25">
      <c r="A73" s="8"/>
      <c r="B73" s="280" t="s">
        <v>465</v>
      </c>
      <c r="C73" s="339"/>
      <c r="D73" s="340"/>
      <c r="E73" s="8"/>
      <c r="F73" s="8"/>
      <c r="G73" s="8"/>
      <c r="I73" s="251"/>
      <c r="J73" s="251"/>
      <c r="K73" s="251"/>
      <c r="L73" s="251"/>
      <c r="M73" s="251"/>
      <c r="N73" s="251"/>
      <c r="O73" s="251"/>
      <c r="P73" s="251"/>
      <c r="Q73" s="251"/>
      <c r="R73" s="251"/>
      <c r="S73" s="251"/>
      <c r="T73" s="251"/>
      <c r="U73" s="251"/>
      <c r="V73" s="251"/>
      <c r="W73" s="251"/>
      <c r="X73" s="251"/>
      <c r="Y73" s="251"/>
    </row>
    <row r="74" spans="1:25" s="5" customFormat="1" ht="50.1" customHeight="1" x14ac:dyDescent="0.25">
      <c r="A74" s="8"/>
      <c r="B74" s="281" t="s">
        <v>466</v>
      </c>
      <c r="C74" s="341"/>
      <c r="D74" s="342"/>
      <c r="E74" s="8"/>
      <c r="F74" s="8"/>
      <c r="G74" s="8"/>
      <c r="I74" s="251"/>
      <c r="J74" s="251"/>
      <c r="K74" s="251"/>
      <c r="L74" s="251"/>
      <c r="M74" s="251"/>
      <c r="N74" s="251"/>
      <c r="O74" s="251"/>
      <c r="P74" s="251"/>
      <c r="Q74" s="251"/>
      <c r="R74" s="251"/>
      <c r="S74" s="251"/>
      <c r="T74" s="251"/>
      <c r="U74" s="251"/>
      <c r="V74" s="251"/>
      <c r="W74" s="251"/>
      <c r="X74" s="251"/>
      <c r="Y74" s="251"/>
    </row>
    <row r="75" spans="1:25" s="5" customFormat="1" ht="50.1" customHeight="1" x14ac:dyDescent="0.25">
      <c r="A75" s="8"/>
      <c r="B75" s="281" t="s">
        <v>467</v>
      </c>
      <c r="C75" s="341"/>
      <c r="D75" s="342"/>
      <c r="E75" s="8"/>
      <c r="F75" s="8"/>
      <c r="G75" s="8"/>
      <c r="I75" s="251"/>
      <c r="J75" s="251"/>
      <c r="K75" s="251"/>
      <c r="L75" s="251"/>
      <c r="M75" s="251"/>
      <c r="N75" s="251"/>
      <c r="O75" s="251"/>
      <c r="P75" s="251"/>
      <c r="Q75" s="251"/>
      <c r="R75" s="251"/>
      <c r="S75" s="251"/>
      <c r="T75" s="251"/>
      <c r="U75" s="251"/>
      <c r="V75" s="251"/>
      <c r="W75" s="251"/>
      <c r="X75" s="251"/>
      <c r="Y75" s="251"/>
    </row>
    <row r="76" spans="1:25" s="5" customFormat="1" ht="50.1" customHeight="1" thickBot="1" x14ac:dyDescent="0.3">
      <c r="A76" s="8"/>
      <c r="B76" s="282" t="s">
        <v>468</v>
      </c>
      <c r="C76" s="343"/>
      <c r="D76" s="344"/>
      <c r="E76" s="8"/>
      <c r="F76" s="8"/>
      <c r="G76" s="8"/>
      <c r="I76" s="251"/>
      <c r="J76" s="251"/>
      <c r="K76" s="251"/>
      <c r="L76" s="251"/>
      <c r="M76" s="251"/>
      <c r="N76" s="251"/>
      <c r="O76" s="251"/>
      <c r="P76" s="251"/>
      <c r="Q76" s="251"/>
      <c r="R76" s="251"/>
      <c r="S76" s="251"/>
      <c r="T76" s="251"/>
      <c r="U76" s="251"/>
      <c r="V76" s="251"/>
      <c r="W76" s="251"/>
      <c r="X76" s="251"/>
      <c r="Y76" s="251"/>
    </row>
    <row r="77" spans="1:25" s="5" customFormat="1" x14ac:dyDescent="0.25">
      <c r="A77" s="8"/>
      <c r="B77" s="9"/>
      <c r="C77" s="26"/>
      <c r="D77" s="8"/>
      <c r="E77" s="8"/>
      <c r="F77" s="8"/>
      <c r="G77" s="8"/>
      <c r="I77" s="251"/>
      <c r="J77" s="251"/>
      <c r="K77" s="251"/>
      <c r="L77" s="251"/>
      <c r="M77" s="251"/>
      <c r="N77" s="251"/>
      <c r="O77" s="251"/>
      <c r="P77" s="251"/>
      <c r="Q77" s="251"/>
      <c r="R77" s="251"/>
      <c r="S77" s="251"/>
      <c r="T77" s="251"/>
      <c r="U77" s="251"/>
      <c r="V77" s="251"/>
      <c r="W77" s="251"/>
      <c r="X77" s="251"/>
      <c r="Y77" s="251"/>
    </row>
    <row r="78" spans="1:25" s="5" customFormat="1" x14ac:dyDescent="0.25">
      <c r="A78" s="8"/>
      <c r="B78" s="9"/>
      <c r="C78" s="26"/>
      <c r="D78" s="8"/>
      <c r="E78" s="8"/>
      <c r="F78" s="8"/>
      <c r="G78" s="8"/>
      <c r="I78" s="251"/>
      <c r="J78" s="251"/>
      <c r="K78" s="251"/>
      <c r="L78" s="251"/>
      <c r="M78" s="251"/>
      <c r="N78" s="251"/>
      <c r="O78" s="251"/>
      <c r="P78" s="251"/>
      <c r="Q78" s="251"/>
      <c r="R78" s="251"/>
      <c r="S78" s="251"/>
      <c r="T78" s="251"/>
      <c r="U78" s="251"/>
      <c r="V78" s="251"/>
      <c r="W78" s="251"/>
      <c r="X78" s="251"/>
      <c r="Y78" s="251"/>
    </row>
    <row r="79" spans="1:25" s="5" customFormat="1" x14ac:dyDescent="0.25">
      <c r="A79" s="8"/>
      <c r="B79" s="9"/>
      <c r="C79" s="26"/>
      <c r="D79" s="8"/>
      <c r="E79" s="8"/>
      <c r="F79" s="8"/>
      <c r="G79" s="8"/>
      <c r="I79" s="251"/>
      <c r="J79" s="251"/>
      <c r="K79" s="251"/>
      <c r="L79" s="251"/>
      <c r="M79" s="251"/>
      <c r="N79" s="251"/>
      <c r="O79" s="251"/>
      <c r="P79" s="251"/>
      <c r="Q79" s="251"/>
      <c r="R79" s="251"/>
      <c r="S79" s="251"/>
      <c r="T79" s="251"/>
      <c r="U79" s="251"/>
      <c r="V79" s="251"/>
      <c r="W79" s="251"/>
      <c r="X79" s="251"/>
      <c r="Y79" s="251"/>
    </row>
    <row r="80" spans="1:25" s="5" customFormat="1" x14ac:dyDescent="0.25">
      <c r="A80" s="8"/>
      <c r="B80" s="9"/>
      <c r="C80" s="26"/>
      <c r="D80" s="8"/>
      <c r="E80" s="8"/>
      <c r="F80" s="8"/>
      <c r="G80" s="8"/>
      <c r="I80" s="251"/>
      <c r="J80" s="251"/>
      <c r="K80" s="251"/>
      <c r="L80" s="251"/>
      <c r="M80" s="251"/>
      <c r="N80" s="251"/>
      <c r="O80" s="251"/>
      <c r="P80" s="251"/>
      <c r="Q80" s="251"/>
      <c r="R80" s="251"/>
      <c r="S80" s="251"/>
      <c r="T80" s="251"/>
      <c r="U80" s="251"/>
      <c r="V80" s="251"/>
      <c r="W80" s="251"/>
      <c r="X80" s="251"/>
      <c r="Y80" s="251"/>
    </row>
    <row r="81" spans="1:25" s="5" customFormat="1" x14ac:dyDescent="0.25">
      <c r="A81" s="8"/>
      <c r="B81" s="9"/>
      <c r="C81" s="26"/>
      <c r="D81" s="8"/>
      <c r="E81" s="8"/>
      <c r="F81" s="8"/>
      <c r="G81" s="8"/>
      <c r="I81" s="251"/>
      <c r="J81" s="251"/>
      <c r="K81" s="251"/>
      <c r="L81" s="251"/>
      <c r="M81" s="251"/>
      <c r="N81" s="251"/>
      <c r="O81" s="251"/>
      <c r="P81" s="251"/>
      <c r="Q81" s="251"/>
      <c r="R81" s="251"/>
      <c r="S81" s="251"/>
      <c r="T81" s="251"/>
      <c r="U81" s="251"/>
      <c r="V81" s="251"/>
      <c r="W81" s="251"/>
      <c r="X81" s="251"/>
      <c r="Y81" s="251"/>
    </row>
    <row r="82" spans="1:25" s="5" customFormat="1" x14ac:dyDescent="0.25">
      <c r="A82" s="8"/>
      <c r="B82" s="9"/>
      <c r="C82" s="26"/>
      <c r="D82" s="8"/>
      <c r="E82" s="8"/>
      <c r="F82" s="8"/>
      <c r="G82" s="8"/>
      <c r="I82" s="251"/>
      <c r="J82" s="251"/>
      <c r="K82" s="251"/>
      <c r="L82" s="251"/>
      <c r="M82" s="251"/>
      <c r="N82" s="251"/>
      <c r="O82" s="251"/>
      <c r="P82" s="251"/>
      <c r="Q82" s="251"/>
      <c r="R82" s="251"/>
      <c r="S82" s="251"/>
      <c r="T82" s="251"/>
      <c r="U82" s="251"/>
      <c r="V82" s="251"/>
      <c r="W82" s="251"/>
      <c r="X82" s="251"/>
      <c r="Y82" s="251"/>
    </row>
    <row r="83" spans="1:25" s="5" customFormat="1" x14ac:dyDescent="0.25">
      <c r="A83" s="8"/>
      <c r="B83" s="9"/>
      <c r="C83" s="26"/>
      <c r="D83" s="8"/>
      <c r="E83" s="8"/>
      <c r="F83" s="8"/>
      <c r="G83" s="8"/>
      <c r="I83" s="251"/>
      <c r="J83" s="251"/>
      <c r="K83" s="251"/>
      <c r="L83" s="251"/>
      <c r="M83" s="251"/>
      <c r="N83" s="251"/>
      <c r="O83" s="251"/>
      <c r="P83" s="251"/>
      <c r="Q83" s="251"/>
      <c r="R83" s="251"/>
      <c r="S83" s="251"/>
      <c r="T83" s="251"/>
      <c r="U83" s="251"/>
      <c r="V83" s="251"/>
      <c r="W83" s="251"/>
      <c r="X83" s="251"/>
      <c r="Y83" s="251"/>
    </row>
    <row r="84" spans="1:25" s="5" customFormat="1" x14ac:dyDescent="0.25">
      <c r="A84" s="8"/>
      <c r="B84" s="9"/>
      <c r="C84" s="26"/>
      <c r="D84" s="8"/>
      <c r="E84" s="8"/>
      <c r="F84" s="8"/>
      <c r="G84" s="8"/>
      <c r="I84" s="251"/>
      <c r="J84" s="251"/>
      <c r="K84" s="251"/>
      <c r="L84" s="251"/>
      <c r="M84" s="251"/>
      <c r="N84" s="251"/>
      <c r="O84" s="251"/>
      <c r="P84" s="251"/>
      <c r="Q84" s="251"/>
      <c r="R84" s="251"/>
      <c r="S84" s="251"/>
      <c r="T84" s="251"/>
      <c r="U84" s="251"/>
      <c r="V84" s="251"/>
      <c r="W84" s="251"/>
      <c r="X84" s="251"/>
      <c r="Y84" s="251"/>
    </row>
    <row r="85" spans="1:25" s="5" customFormat="1" x14ac:dyDescent="0.25">
      <c r="A85" s="8"/>
      <c r="B85" s="9"/>
      <c r="C85" s="26"/>
      <c r="D85" s="8"/>
      <c r="E85" s="8"/>
      <c r="F85" s="8"/>
      <c r="G85" s="8"/>
      <c r="I85" s="251"/>
      <c r="J85" s="251"/>
      <c r="K85" s="251"/>
      <c r="L85" s="251"/>
      <c r="M85" s="251"/>
      <c r="N85" s="251"/>
      <c r="O85" s="251"/>
      <c r="P85" s="251"/>
      <c r="Q85" s="251"/>
      <c r="R85" s="251"/>
      <c r="S85" s="251"/>
      <c r="T85" s="251"/>
      <c r="U85" s="251"/>
      <c r="V85" s="251"/>
      <c r="W85" s="251"/>
      <c r="X85" s="251"/>
      <c r="Y85" s="251"/>
    </row>
    <row r="86" spans="1:25" s="5" customFormat="1" x14ac:dyDescent="0.25">
      <c r="A86" s="8"/>
      <c r="B86" s="9"/>
      <c r="C86" s="26"/>
      <c r="D86" s="8"/>
      <c r="E86" s="8"/>
      <c r="F86" s="8"/>
      <c r="G86" s="8"/>
      <c r="I86" s="251"/>
      <c r="J86" s="251"/>
      <c r="K86" s="251"/>
      <c r="L86" s="251"/>
      <c r="M86" s="251"/>
      <c r="N86" s="251"/>
      <c r="O86" s="251"/>
      <c r="P86" s="251"/>
      <c r="Q86" s="251"/>
      <c r="R86" s="251"/>
      <c r="S86" s="251"/>
      <c r="T86" s="251"/>
      <c r="U86" s="251"/>
      <c r="V86" s="251"/>
      <c r="W86" s="251"/>
      <c r="X86" s="251"/>
      <c r="Y86" s="251"/>
    </row>
    <row r="87" spans="1:25" s="5" customFormat="1" x14ac:dyDescent="0.25">
      <c r="A87" s="8"/>
      <c r="B87" s="9"/>
      <c r="C87" s="26"/>
      <c r="D87" s="8"/>
      <c r="E87" s="8"/>
      <c r="F87" s="8"/>
      <c r="G87" s="8"/>
      <c r="I87" s="251"/>
      <c r="J87" s="251"/>
      <c r="K87" s="251"/>
      <c r="L87" s="251"/>
      <c r="M87" s="251"/>
      <c r="N87" s="251"/>
      <c r="O87" s="251"/>
      <c r="P87" s="251"/>
      <c r="Q87" s="251"/>
      <c r="R87" s="251"/>
      <c r="S87" s="251"/>
      <c r="T87" s="251"/>
      <c r="U87" s="251"/>
      <c r="V87" s="251"/>
      <c r="W87" s="251"/>
      <c r="X87" s="251"/>
      <c r="Y87" s="251"/>
    </row>
    <row r="88" spans="1:25" s="5" customFormat="1" x14ac:dyDescent="0.25">
      <c r="A88" s="8"/>
      <c r="B88" s="9"/>
      <c r="C88" s="26"/>
      <c r="D88" s="8"/>
      <c r="E88" s="8"/>
      <c r="F88" s="8"/>
      <c r="G88" s="8"/>
      <c r="I88" s="251"/>
      <c r="J88" s="251"/>
      <c r="K88" s="251"/>
      <c r="L88" s="251"/>
      <c r="M88" s="251"/>
      <c r="N88" s="251"/>
      <c r="O88" s="251"/>
      <c r="P88" s="251"/>
      <c r="Q88" s="251"/>
      <c r="R88" s="251"/>
      <c r="S88" s="251"/>
      <c r="T88" s="251"/>
      <c r="U88" s="251"/>
      <c r="V88" s="251"/>
      <c r="W88" s="251"/>
      <c r="X88" s="251"/>
      <c r="Y88" s="251"/>
    </row>
    <row r="89" spans="1:25" s="5" customFormat="1" x14ac:dyDescent="0.25">
      <c r="A89" s="8"/>
      <c r="B89" s="9"/>
      <c r="C89" s="26"/>
      <c r="D89" s="8"/>
      <c r="E89" s="8"/>
      <c r="F89" s="8"/>
      <c r="G89" s="8"/>
      <c r="I89" s="251"/>
      <c r="J89" s="251"/>
      <c r="K89" s="251"/>
      <c r="L89" s="251"/>
      <c r="M89" s="251"/>
      <c r="N89" s="251"/>
      <c r="O89" s="251"/>
      <c r="P89" s="251"/>
      <c r="Q89" s="251"/>
      <c r="R89" s="251"/>
      <c r="S89" s="251"/>
      <c r="T89" s="251"/>
      <c r="U89" s="251"/>
      <c r="V89" s="251"/>
      <c r="W89" s="251"/>
      <c r="X89" s="251"/>
      <c r="Y89" s="251"/>
    </row>
    <row r="90" spans="1:25" s="5" customFormat="1" x14ac:dyDescent="0.25">
      <c r="A90" s="8"/>
      <c r="B90" s="9"/>
      <c r="C90" s="26"/>
      <c r="D90" s="8"/>
      <c r="E90" s="8"/>
      <c r="F90" s="8"/>
      <c r="G90" s="8"/>
      <c r="I90" s="251"/>
      <c r="J90" s="251"/>
      <c r="K90" s="251"/>
      <c r="L90" s="251"/>
      <c r="M90" s="251"/>
      <c r="N90" s="251"/>
      <c r="O90" s="251"/>
      <c r="P90" s="251"/>
      <c r="Q90" s="251"/>
      <c r="R90" s="251"/>
      <c r="S90" s="251"/>
      <c r="T90" s="251"/>
      <c r="U90" s="251"/>
      <c r="V90" s="251"/>
      <c r="W90" s="251"/>
      <c r="X90" s="251"/>
      <c r="Y90" s="251"/>
    </row>
    <row r="91" spans="1:25" s="5" customFormat="1" x14ac:dyDescent="0.25">
      <c r="A91" s="8"/>
      <c r="B91" s="9"/>
      <c r="C91" s="26"/>
      <c r="D91" s="8"/>
      <c r="E91" s="8"/>
      <c r="F91" s="8"/>
      <c r="G91" s="8"/>
      <c r="I91" s="251"/>
      <c r="J91" s="251"/>
      <c r="K91" s="251"/>
      <c r="L91" s="251"/>
      <c r="M91" s="251"/>
      <c r="N91" s="251"/>
      <c r="O91" s="251"/>
      <c r="P91" s="251"/>
      <c r="Q91" s="251"/>
      <c r="R91" s="251"/>
      <c r="S91" s="251"/>
      <c r="T91" s="251"/>
      <c r="U91" s="251"/>
      <c r="V91" s="251"/>
      <c r="W91" s="251"/>
      <c r="X91" s="251"/>
      <c r="Y91" s="251"/>
    </row>
    <row r="92" spans="1:25" s="5" customFormat="1" x14ac:dyDescent="0.25">
      <c r="A92" s="8"/>
      <c r="B92" s="9"/>
      <c r="C92" s="26"/>
      <c r="D92" s="8"/>
      <c r="E92" s="8"/>
      <c r="F92" s="8"/>
      <c r="G92" s="8"/>
      <c r="I92" s="251"/>
      <c r="J92" s="251"/>
      <c r="K92" s="251"/>
      <c r="L92" s="251"/>
      <c r="M92" s="251"/>
      <c r="N92" s="251"/>
      <c r="O92" s="251"/>
      <c r="P92" s="251"/>
      <c r="Q92" s="251"/>
      <c r="R92" s="251"/>
      <c r="S92" s="251"/>
      <c r="T92" s="251"/>
      <c r="U92" s="251"/>
      <c r="V92" s="251"/>
      <c r="W92" s="251"/>
      <c r="X92" s="251"/>
      <c r="Y92" s="251"/>
    </row>
    <row r="93" spans="1:25" s="5" customFormat="1" x14ac:dyDescent="0.25">
      <c r="A93" s="8"/>
      <c r="B93" s="9"/>
      <c r="C93" s="26"/>
      <c r="D93" s="8"/>
      <c r="E93" s="8"/>
      <c r="F93" s="8"/>
      <c r="G93" s="8"/>
      <c r="I93" s="251"/>
      <c r="J93" s="251"/>
      <c r="K93" s="251"/>
      <c r="L93" s="251"/>
      <c r="M93" s="251"/>
      <c r="N93" s="251"/>
      <c r="O93" s="251"/>
      <c r="P93" s="251"/>
      <c r="Q93" s="251"/>
      <c r="R93" s="251"/>
      <c r="S93" s="251"/>
      <c r="T93" s="251"/>
      <c r="U93" s="251"/>
      <c r="V93" s="251"/>
      <c r="W93" s="251"/>
      <c r="X93" s="251"/>
      <c r="Y93" s="251"/>
    </row>
    <row r="94" spans="1:25" s="5" customFormat="1" x14ac:dyDescent="0.25">
      <c r="A94" s="8"/>
      <c r="B94" s="9"/>
      <c r="C94" s="26"/>
      <c r="D94" s="8"/>
      <c r="E94" s="8"/>
      <c r="F94" s="8"/>
      <c r="G94" s="8"/>
      <c r="I94" s="251"/>
      <c r="J94" s="251"/>
      <c r="K94" s="251"/>
      <c r="L94" s="251"/>
      <c r="M94" s="251"/>
      <c r="N94" s="251"/>
      <c r="O94" s="251"/>
      <c r="P94" s="251"/>
      <c r="Q94" s="251"/>
      <c r="R94" s="251"/>
      <c r="S94" s="251"/>
      <c r="T94" s="251"/>
      <c r="U94" s="251"/>
      <c r="V94" s="251"/>
      <c r="W94" s="251"/>
      <c r="X94" s="251"/>
      <c r="Y94" s="251"/>
    </row>
    <row r="95" spans="1:25" s="5" customFormat="1" x14ac:dyDescent="0.25">
      <c r="A95" s="8"/>
      <c r="B95" s="9"/>
      <c r="C95" s="26"/>
      <c r="D95" s="8"/>
      <c r="E95" s="8"/>
      <c r="F95" s="8"/>
      <c r="G95" s="8"/>
      <c r="I95" s="251"/>
      <c r="J95" s="251"/>
      <c r="K95" s="251"/>
      <c r="L95" s="251"/>
      <c r="M95" s="251"/>
      <c r="N95" s="251"/>
      <c r="O95" s="251"/>
      <c r="P95" s="251"/>
      <c r="Q95" s="251"/>
      <c r="R95" s="251"/>
      <c r="S95" s="251"/>
      <c r="T95" s="251"/>
      <c r="U95" s="251"/>
      <c r="V95" s="251"/>
      <c r="W95" s="251"/>
      <c r="X95" s="251"/>
      <c r="Y95" s="251"/>
    </row>
    <row r="96" spans="1:25" s="5" customFormat="1" x14ac:dyDescent="0.25">
      <c r="A96" s="8"/>
      <c r="B96" s="9"/>
      <c r="C96" s="26"/>
      <c r="D96" s="8"/>
      <c r="E96" s="8"/>
      <c r="F96" s="8"/>
      <c r="G96" s="8"/>
      <c r="I96" s="251"/>
      <c r="J96" s="251"/>
      <c r="K96" s="251"/>
      <c r="L96" s="251"/>
      <c r="M96" s="251"/>
      <c r="N96" s="251"/>
      <c r="O96" s="251"/>
      <c r="P96" s="251"/>
      <c r="Q96" s="251"/>
      <c r="R96" s="251"/>
      <c r="S96" s="251"/>
      <c r="T96" s="251"/>
      <c r="U96" s="251"/>
      <c r="V96" s="251"/>
      <c r="W96" s="251"/>
      <c r="X96" s="251"/>
      <c r="Y96" s="251"/>
    </row>
    <row r="97" spans="1:25" s="5" customFormat="1" x14ac:dyDescent="0.25">
      <c r="A97" s="8"/>
      <c r="B97" s="9"/>
      <c r="C97" s="26"/>
      <c r="D97" s="8"/>
      <c r="E97" s="8"/>
      <c r="F97" s="8"/>
      <c r="G97" s="8"/>
      <c r="I97" s="251"/>
      <c r="J97" s="251"/>
      <c r="K97" s="251"/>
      <c r="L97" s="251"/>
      <c r="M97" s="251"/>
      <c r="N97" s="251"/>
      <c r="O97" s="251"/>
      <c r="P97" s="251"/>
      <c r="Q97" s="251"/>
      <c r="R97" s="251"/>
      <c r="S97" s="251"/>
      <c r="T97" s="251"/>
      <c r="U97" s="251"/>
      <c r="V97" s="251"/>
      <c r="W97" s="251"/>
      <c r="X97" s="251"/>
      <c r="Y97" s="251"/>
    </row>
    <row r="98" spans="1:25" s="5" customFormat="1" x14ac:dyDescent="0.25">
      <c r="B98" s="9"/>
      <c r="C98" s="26"/>
      <c r="I98" s="251"/>
      <c r="J98" s="251"/>
      <c r="K98" s="251"/>
      <c r="L98" s="251"/>
      <c r="M98" s="251"/>
      <c r="N98" s="251"/>
      <c r="O98" s="251"/>
      <c r="P98" s="251"/>
      <c r="Q98" s="251"/>
      <c r="R98" s="251"/>
      <c r="S98" s="251"/>
      <c r="T98" s="251"/>
      <c r="U98" s="251"/>
      <c r="V98" s="251"/>
      <c r="W98" s="251"/>
      <c r="X98" s="251"/>
      <c r="Y98" s="251"/>
    </row>
    <row r="99" spans="1:25" s="5" customFormat="1" x14ac:dyDescent="0.25">
      <c r="B99" s="9"/>
      <c r="C99" s="26"/>
      <c r="I99" s="251"/>
      <c r="J99" s="251"/>
      <c r="K99" s="251"/>
      <c r="L99" s="251"/>
      <c r="M99" s="251"/>
      <c r="N99" s="251"/>
      <c r="O99" s="251"/>
      <c r="P99" s="251"/>
      <c r="Q99" s="251"/>
      <c r="R99" s="251"/>
      <c r="S99" s="251"/>
      <c r="T99" s="251"/>
      <c r="U99" s="251"/>
      <c r="V99" s="251"/>
      <c r="W99" s="251"/>
      <c r="X99" s="251"/>
      <c r="Y99" s="251"/>
    </row>
    <row r="100" spans="1:25" s="5" customFormat="1" x14ac:dyDescent="0.25">
      <c r="B100" s="9"/>
      <c r="C100" s="26"/>
      <c r="I100" s="251"/>
      <c r="J100" s="251"/>
      <c r="K100" s="251"/>
      <c r="L100" s="251"/>
      <c r="M100" s="251"/>
      <c r="N100" s="251"/>
      <c r="O100" s="251"/>
      <c r="P100" s="251"/>
      <c r="Q100" s="251"/>
      <c r="R100" s="251"/>
      <c r="S100" s="251"/>
      <c r="T100" s="251"/>
      <c r="U100" s="251"/>
      <c r="V100" s="251"/>
      <c r="W100" s="251"/>
      <c r="X100" s="251"/>
      <c r="Y100" s="251"/>
    </row>
    <row r="101" spans="1:25" s="5" customFormat="1" x14ac:dyDescent="0.25">
      <c r="B101" s="9"/>
      <c r="C101" s="26"/>
      <c r="I101" s="251"/>
      <c r="J101" s="251"/>
      <c r="K101" s="251"/>
      <c r="L101" s="251"/>
      <c r="M101" s="251"/>
      <c r="N101" s="251"/>
      <c r="O101" s="251"/>
      <c r="P101" s="251"/>
      <c r="Q101" s="251"/>
      <c r="R101" s="251"/>
      <c r="S101" s="251"/>
      <c r="T101" s="251"/>
      <c r="U101" s="251"/>
      <c r="V101" s="251"/>
      <c r="W101" s="251"/>
      <c r="X101" s="251"/>
      <c r="Y101" s="251"/>
    </row>
    <row r="102" spans="1:25" s="5" customFormat="1" x14ac:dyDescent="0.25">
      <c r="B102" s="9"/>
      <c r="C102" s="26"/>
      <c r="I102" s="251"/>
      <c r="J102" s="251"/>
      <c r="K102" s="251"/>
      <c r="L102" s="251"/>
      <c r="M102" s="251"/>
      <c r="N102" s="251"/>
      <c r="O102" s="251"/>
      <c r="P102" s="251"/>
      <c r="Q102" s="251"/>
      <c r="R102" s="251"/>
      <c r="S102" s="251"/>
      <c r="T102" s="251"/>
      <c r="U102" s="251"/>
      <c r="V102" s="251"/>
      <c r="W102" s="251"/>
      <c r="X102" s="251"/>
      <c r="Y102" s="251"/>
    </row>
    <row r="103" spans="1:25" s="5" customFormat="1" x14ac:dyDescent="0.25">
      <c r="B103" s="9"/>
      <c r="C103" s="26"/>
      <c r="I103" s="251"/>
      <c r="J103" s="251"/>
      <c r="K103" s="251"/>
      <c r="L103" s="251"/>
      <c r="M103" s="251"/>
      <c r="N103" s="251"/>
      <c r="O103" s="251"/>
      <c r="P103" s="251"/>
      <c r="Q103" s="251"/>
      <c r="R103" s="251"/>
      <c r="S103" s="251"/>
      <c r="T103" s="251"/>
      <c r="U103" s="251"/>
      <c r="V103" s="251"/>
      <c r="W103" s="251"/>
      <c r="X103" s="251"/>
      <c r="Y103" s="251"/>
    </row>
    <row r="104" spans="1:25" s="5" customFormat="1" x14ac:dyDescent="0.25">
      <c r="B104" s="9"/>
      <c r="C104" s="26"/>
      <c r="I104" s="251"/>
      <c r="J104" s="251"/>
      <c r="K104" s="251"/>
      <c r="L104" s="251"/>
      <c r="M104" s="251"/>
      <c r="N104" s="251"/>
      <c r="O104" s="251"/>
      <c r="P104" s="251"/>
      <c r="Q104" s="251"/>
      <c r="R104" s="251"/>
      <c r="S104" s="251"/>
      <c r="T104" s="251"/>
      <c r="U104" s="251"/>
      <c r="V104" s="251"/>
      <c r="W104" s="251"/>
      <c r="X104" s="251"/>
      <c r="Y104" s="251"/>
    </row>
    <row r="105" spans="1:25" s="5" customFormat="1" x14ac:dyDescent="0.25">
      <c r="B105" s="9"/>
      <c r="C105" s="26"/>
      <c r="I105" s="251"/>
      <c r="J105" s="251"/>
      <c r="K105" s="251"/>
      <c r="L105" s="251"/>
      <c r="M105" s="251"/>
      <c r="N105" s="251"/>
      <c r="O105" s="251"/>
      <c r="P105" s="251"/>
      <c r="Q105" s="251"/>
      <c r="R105" s="251"/>
      <c r="S105" s="251"/>
      <c r="T105" s="251"/>
      <c r="U105" s="251"/>
      <c r="V105" s="251"/>
      <c r="W105" s="251"/>
      <c r="X105" s="251"/>
      <c r="Y105" s="251"/>
    </row>
    <row r="106" spans="1:25" s="5" customFormat="1" x14ac:dyDescent="0.25">
      <c r="B106" s="9"/>
      <c r="C106" s="26"/>
      <c r="I106" s="251"/>
      <c r="J106" s="251"/>
      <c r="K106" s="251"/>
      <c r="L106" s="251"/>
      <c r="M106" s="251"/>
      <c r="N106" s="251"/>
      <c r="O106" s="251"/>
      <c r="P106" s="251"/>
      <c r="Q106" s="251"/>
      <c r="R106" s="251"/>
      <c r="S106" s="251"/>
      <c r="T106" s="251"/>
      <c r="U106" s="251"/>
      <c r="V106" s="251"/>
      <c r="W106" s="251"/>
      <c r="X106" s="251"/>
      <c r="Y106" s="251"/>
    </row>
    <row r="107" spans="1:25" s="5" customFormat="1" x14ac:dyDescent="0.25">
      <c r="B107" s="9"/>
      <c r="C107" s="26"/>
      <c r="I107" s="251"/>
      <c r="J107" s="251"/>
      <c r="K107" s="251"/>
      <c r="L107" s="251"/>
      <c r="M107" s="251"/>
      <c r="N107" s="251"/>
      <c r="O107" s="251"/>
      <c r="P107" s="251"/>
      <c r="Q107" s="251"/>
      <c r="R107" s="251"/>
      <c r="S107" s="251"/>
      <c r="T107" s="251"/>
      <c r="U107" s="251"/>
      <c r="V107" s="251"/>
      <c r="W107" s="251"/>
      <c r="X107" s="251"/>
      <c r="Y107" s="251"/>
    </row>
    <row r="108" spans="1:25" s="5" customFormat="1" x14ac:dyDescent="0.25">
      <c r="B108" s="9"/>
      <c r="C108" s="26"/>
      <c r="I108" s="251"/>
      <c r="J108" s="251"/>
      <c r="K108" s="251"/>
      <c r="L108" s="251"/>
      <c r="M108" s="251"/>
      <c r="N108" s="251"/>
      <c r="O108" s="251"/>
      <c r="P108" s="251"/>
      <c r="Q108" s="251"/>
      <c r="R108" s="251"/>
      <c r="S108" s="251"/>
      <c r="T108" s="251"/>
      <c r="U108" s="251"/>
      <c r="V108" s="251"/>
      <c r="W108" s="251"/>
      <c r="X108" s="251"/>
      <c r="Y108" s="251"/>
    </row>
    <row r="109" spans="1:25" s="5" customFormat="1" x14ac:dyDescent="0.25">
      <c r="B109" s="9"/>
      <c r="C109" s="26"/>
      <c r="I109" s="251"/>
      <c r="J109" s="251"/>
      <c r="K109" s="251"/>
      <c r="L109" s="251"/>
      <c r="M109" s="251"/>
      <c r="N109" s="251"/>
      <c r="O109" s="251"/>
      <c r="P109" s="251"/>
      <c r="Q109" s="251"/>
      <c r="R109" s="251"/>
      <c r="S109" s="251"/>
      <c r="T109" s="251"/>
      <c r="U109" s="251"/>
      <c r="V109" s="251"/>
      <c r="W109" s="251"/>
      <c r="X109" s="251"/>
      <c r="Y109" s="251"/>
    </row>
    <row r="110" spans="1:25" s="5" customFormat="1" x14ac:dyDescent="0.25">
      <c r="B110" s="9"/>
      <c r="C110" s="26"/>
      <c r="I110" s="251"/>
      <c r="J110" s="251"/>
      <c r="K110" s="251"/>
      <c r="L110" s="251"/>
      <c r="M110" s="251"/>
      <c r="N110" s="251"/>
      <c r="O110" s="251"/>
      <c r="P110" s="251"/>
      <c r="Q110" s="251"/>
      <c r="R110" s="251"/>
      <c r="S110" s="251"/>
      <c r="T110" s="251"/>
      <c r="U110" s="251"/>
      <c r="V110" s="251"/>
      <c r="W110" s="251"/>
      <c r="X110" s="251"/>
      <c r="Y110" s="251"/>
    </row>
    <row r="111" spans="1:25" s="5" customFormat="1" x14ac:dyDescent="0.25">
      <c r="B111" s="9"/>
      <c r="C111" s="26"/>
      <c r="I111" s="251"/>
      <c r="J111" s="251"/>
      <c r="K111" s="251"/>
      <c r="L111" s="251"/>
      <c r="M111" s="251"/>
      <c r="N111" s="251"/>
      <c r="O111" s="251"/>
      <c r="P111" s="251"/>
      <c r="Q111" s="251"/>
      <c r="R111" s="251"/>
      <c r="S111" s="251"/>
      <c r="T111" s="251"/>
      <c r="U111" s="251"/>
      <c r="V111" s="251"/>
      <c r="W111" s="251"/>
      <c r="X111" s="251"/>
      <c r="Y111" s="251"/>
    </row>
    <row r="112" spans="1:25" s="5" customFormat="1" x14ac:dyDescent="0.25">
      <c r="B112" s="9"/>
      <c r="C112" s="26"/>
      <c r="I112" s="251"/>
      <c r="J112" s="251"/>
      <c r="K112" s="251"/>
      <c r="L112" s="251"/>
      <c r="M112" s="251"/>
      <c r="N112" s="251"/>
      <c r="O112" s="251"/>
      <c r="P112" s="251"/>
      <c r="Q112" s="251"/>
      <c r="R112" s="251"/>
      <c r="S112" s="251"/>
      <c r="T112" s="251"/>
      <c r="U112" s="251"/>
      <c r="V112" s="251"/>
      <c r="W112" s="251"/>
      <c r="X112" s="251"/>
      <c r="Y112" s="251"/>
    </row>
    <row r="113" spans="2:25" s="5" customFormat="1" x14ac:dyDescent="0.25">
      <c r="B113" s="9"/>
      <c r="C113" s="26"/>
      <c r="I113" s="251"/>
      <c r="J113" s="251"/>
      <c r="K113" s="251"/>
      <c r="L113" s="251"/>
      <c r="M113" s="251"/>
      <c r="N113" s="251"/>
      <c r="O113" s="251"/>
      <c r="P113" s="251"/>
      <c r="Q113" s="251"/>
      <c r="R113" s="251"/>
      <c r="S113" s="251"/>
      <c r="T113" s="251"/>
      <c r="U113" s="251"/>
      <c r="V113" s="251"/>
      <c r="W113" s="251"/>
      <c r="X113" s="251"/>
      <c r="Y113" s="251"/>
    </row>
    <row r="114" spans="2:25" s="5" customFormat="1" x14ac:dyDescent="0.25">
      <c r="B114" s="9"/>
      <c r="C114" s="26"/>
      <c r="I114" s="251"/>
      <c r="J114" s="251"/>
      <c r="K114" s="251"/>
      <c r="L114" s="251"/>
      <c r="M114" s="251"/>
      <c r="N114" s="251"/>
      <c r="O114" s="251"/>
      <c r="P114" s="251"/>
      <c r="Q114" s="251"/>
      <c r="R114" s="251"/>
      <c r="S114" s="251"/>
      <c r="T114" s="251"/>
      <c r="U114" s="251"/>
      <c r="V114" s="251"/>
      <c r="W114" s="251"/>
      <c r="X114" s="251"/>
      <c r="Y114" s="251"/>
    </row>
    <row r="115" spans="2:25" s="5" customFormat="1" x14ac:dyDescent="0.25">
      <c r="B115" s="9"/>
      <c r="C115" s="26"/>
      <c r="I115" s="251"/>
      <c r="J115" s="251"/>
      <c r="K115" s="251"/>
      <c r="L115" s="251"/>
      <c r="M115" s="251"/>
      <c r="N115" s="251"/>
      <c r="O115" s="251"/>
      <c r="P115" s="251"/>
      <c r="Q115" s="251"/>
      <c r="R115" s="251"/>
      <c r="S115" s="251"/>
      <c r="T115" s="251"/>
      <c r="U115" s="251"/>
      <c r="V115" s="251"/>
      <c r="W115" s="251"/>
      <c r="X115" s="251"/>
      <c r="Y115" s="251"/>
    </row>
    <row r="116" spans="2:25" s="5" customFormat="1" x14ac:dyDescent="0.25">
      <c r="B116" s="9"/>
      <c r="C116" s="26"/>
      <c r="I116" s="251"/>
      <c r="J116" s="251"/>
      <c r="K116" s="251"/>
      <c r="L116" s="251"/>
      <c r="M116" s="251"/>
      <c r="N116" s="251"/>
      <c r="O116" s="251"/>
      <c r="P116" s="251"/>
      <c r="Q116" s="251"/>
      <c r="R116" s="251"/>
      <c r="S116" s="251"/>
      <c r="T116" s="251"/>
      <c r="U116" s="251"/>
      <c r="V116" s="251"/>
      <c r="W116" s="251"/>
      <c r="X116" s="251"/>
      <c r="Y116" s="251"/>
    </row>
    <row r="117" spans="2:25" s="5" customFormat="1" x14ac:dyDescent="0.25">
      <c r="B117" s="9"/>
      <c r="C117" s="26"/>
      <c r="I117" s="251"/>
      <c r="J117" s="251"/>
      <c r="K117" s="251"/>
      <c r="L117" s="251"/>
      <c r="M117" s="251"/>
      <c r="N117" s="251"/>
      <c r="O117" s="251"/>
      <c r="P117" s="251"/>
      <c r="Q117" s="251"/>
      <c r="R117" s="251"/>
      <c r="S117" s="251"/>
      <c r="T117" s="251"/>
      <c r="U117" s="251"/>
      <c r="V117" s="251"/>
      <c r="W117" s="251"/>
      <c r="X117" s="251"/>
      <c r="Y117" s="251"/>
    </row>
    <row r="118" spans="2:25" s="5" customFormat="1" x14ac:dyDescent="0.25">
      <c r="B118" s="9"/>
      <c r="C118" s="26"/>
      <c r="I118" s="251"/>
      <c r="J118" s="251"/>
      <c r="K118" s="251"/>
      <c r="L118" s="251"/>
      <c r="M118" s="251"/>
      <c r="N118" s="251"/>
      <c r="O118" s="251"/>
      <c r="P118" s="251"/>
      <c r="Q118" s="251"/>
      <c r="R118" s="251"/>
      <c r="S118" s="251"/>
      <c r="T118" s="251"/>
      <c r="U118" s="251"/>
      <c r="V118" s="251"/>
      <c r="W118" s="251"/>
      <c r="X118" s="251"/>
      <c r="Y118" s="251"/>
    </row>
    <row r="119" spans="2:25" s="5" customFormat="1" x14ac:dyDescent="0.25">
      <c r="B119" s="9"/>
      <c r="C119" s="26"/>
      <c r="I119" s="251"/>
      <c r="J119" s="251"/>
      <c r="K119" s="251"/>
      <c r="L119" s="251"/>
      <c r="M119" s="251"/>
      <c r="N119" s="251"/>
      <c r="O119" s="251"/>
      <c r="P119" s="251"/>
      <c r="Q119" s="251"/>
      <c r="R119" s="251"/>
      <c r="S119" s="251"/>
      <c r="T119" s="251"/>
      <c r="U119" s="251"/>
      <c r="V119" s="251"/>
      <c r="W119" s="251"/>
      <c r="X119" s="251"/>
      <c r="Y119" s="251"/>
    </row>
    <row r="120" spans="2:25" s="5" customFormat="1" x14ac:dyDescent="0.25">
      <c r="B120" s="9"/>
      <c r="C120" s="26"/>
      <c r="I120" s="251"/>
      <c r="J120" s="251"/>
      <c r="K120" s="251"/>
      <c r="L120" s="251"/>
      <c r="M120" s="251"/>
      <c r="N120" s="251"/>
      <c r="O120" s="251"/>
      <c r="P120" s="251"/>
      <c r="Q120" s="251"/>
      <c r="R120" s="251"/>
      <c r="S120" s="251"/>
      <c r="T120" s="251"/>
      <c r="U120" s="251"/>
      <c r="V120" s="251"/>
      <c r="W120" s="251"/>
      <c r="X120" s="251"/>
      <c r="Y120" s="251"/>
    </row>
    <row r="121" spans="2:25" s="5" customFormat="1" x14ac:dyDescent="0.25">
      <c r="B121" s="9"/>
      <c r="C121" s="26"/>
      <c r="I121" s="251"/>
      <c r="J121" s="251"/>
      <c r="K121" s="251"/>
      <c r="L121" s="251"/>
      <c r="M121" s="251"/>
      <c r="N121" s="251"/>
      <c r="O121" s="251"/>
      <c r="P121" s="251"/>
      <c r="Q121" s="251"/>
      <c r="R121" s="251"/>
      <c r="S121" s="251"/>
      <c r="T121" s="251"/>
      <c r="U121" s="251"/>
      <c r="V121" s="251"/>
      <c r="W121" s="251"/>
      <c r="X121" s="251"/>
      <c r="Y121" s="251"/>
    </row>
    <row r="122" spans="2:25" s="5" customFormat="1" x14ac:dyDescent="0.25">
      <c r="B122" s="9"/>
      <c r="C122" s="26"/>
      <c r="I122" s="251"/>
      <c r="J122" s="251"/>
      <c r="K122" s="251"/>
      <c r="L122" s="251"/>
      <c r="M122" s="251"/>
      <c r="N122" s="251"/>
      <c r="O122" s="251"/>
      <c r="P122" s="251"/>
      <c r="Q122" s="251"/>
      <c r="R122" s="251"/>
      <c r="S122" s="251"/>
      <c r="T122" s="251"/>
      <c r="U122" s="251"/>
      <c r="V122" s="251"/>
      <c r="W122" s="251"/>
      <c r="X122" s="251"/>
      <c r="Y122" s="251"/>
    </row>
    <row r="123" spans="2:25" s="5" customFormat="1" x14ac:dyDescent="0.25">
      <c r="B123" s="9"/>
      <c r="C123" s="26"/>
      <c r="I123" s="251"/>
      <c r="J123" s="251"/>
      <c r="K123" s="251"/>
      <c r="L123" s="251"/>
      <c r="M123" s="251"/>
      <c r="N123" s="251"/>
      <c r="O123" s="251"/>
      <c r="P123" s="251"/>
      <c r="Q123" s="251"/>
      <c r="R123" s="251"/>
      <c r="S123" s="251"/>
      <c r="T123" s="251"/>
      <c r="U123" s="251"/>
      <c r="V123" s="251"/>
      <c r="W123" s="251"/>
      <c r="X123" s="251"/>
      <c r="Y123" s="251"/>
    </row>
    <row r="124" spans="2:25" s="5" customFormat="1" x14ac:dyDescent="0.25">
      <c r="B124" s="9"/>
      <c r="C124" s="26"/>
      <c r="I124" s="251"/>
      <c r="J124" s="251"/>
      <c r="K124" s="251"/>
      <c r="L124" s="251"/>
      <c r="M124" s="251"/>
      <c r="N124" s="251"/>
      <c r="O124" s="251"/>
      <c r="P124" s="251"/>
      <c r="Q124" s="251"/>
      <c r="R124" s="251"/>
      <c r="S124" s="251"/>
      <c r="T124" s="251"/>
      <c r="U124" s="251"/>
      <c r="V124" s="251"/>
      <c r="W124" s="251"/>
      <c r="X124" s="251"/>
      <c r="Y124" s="251"/>
    </row>
    <row r="125" spans="2:25" s="5" customFormat="1" x14ac:dyDescent="0.25">
      <c r="B125" s="9"/>
      <c r="C125" s="26"/>
      <c r="I125" s="251"/>
      <c r="J125" s="251"/>
      <c r="K125" s="251"/>
      <c r="L125" s="251"/>
      <c r="M125" s="251"/>
      <c r="N125" s="251"/>
      <c r="O125" s="251"/>
      <c r="P125" s="251"/>
      <c r="Q125" s="251"/>
      <c r="R125" s="251"/>
      <c r="S125" s="251"/>
      <c r="T125" s="251"/>
      <c r="U125" s="251"/>
      <c r="V125" s="251"/>
      <c r="W125" s="251"/>
      <c r="X125" s="251"/>
      <c r="Y125" s="251"/>
    </row>
    <row r="126" spans="2:25" s="5" customFormat="1" x14ac:dyDescent="0.25">
      <c r="B126" s="9"/>
      <c r="C126" s="26"/>
      <c r="I126" s="251"/>
      <c r="J126" s="251"/>
      <c r="K126" s="251"/>
      <c r="L126" s="251"/>
      <c r="M126" s="251"/>
      <c r="N126" s="251"/>
      <c r="O126" s="251"/>
      <c r="P126" s="251"/>
      <c r="Q126" s="251"/>
      <c r="R126" s="251"/>
      <c r="S126" s="251"/>
      <c r="T126" s="251"/>
      <c r="U126" s="251"/>
      <c r="V126" s="251"/>
      <c r="W126" s="251"/>
      <c r="X126" s="251"/>
      <c r="Y126" s="251"/>
    </row>
    <row r="127" spans="2:25" s="5" customFormat="1" x14ac:dyDescent="0.25">
      <c r="B127" s="9"/>
      <c r="C127" s="26"/>
      <c r="I127" s="251"/>
      <c r="J127" s="251"/>
      <c r="K127" s="251"/>
      <c r="L127" s="251"/>
      <c r="M127" s="251"/>
      <c r="N127" s="251"/>
      <c r="O127" s="251"/>
      <c r="P127" s="251"/>
      <c r="Q127" s="251"/>
      <c r="R127" s="251"/>
      <c r="S127" s="251"/>
      <c r="T127" s="251"/>
      <c r="U127" s="251"/>
      <c r="V127" s="251"/>
      <c r="W127" s="251"/>
      <c r="X127" s="251"/>
      <c r="Y127" s="251"/>
    </row>
    <row r="128" spans="2:25" s="5" customFormat="1" x14ac:dyDescent="0.25">
      <c r="B128" s="9"/>
      <c r="C128" s="26"/>
      <c r="I128" s="251"/>
      <c r="J128" s="251"/>
      <c r="K128" s="251"/>
      <c r="L128" s="251"/>
      <c r="M128" s="251"/>
      <c r="N128" s="251"/>
      <c r="O128" s="251"/>
      <c r="P128" s="251"/>
      <c r="Q128" s="251"/>
      <c r="R128" s="251"/>
      <c r="S128" s="251"/>
      <c r="T128" s="251"/>
      <c r="U128" s="251"/>
      <c r="V128" s="251"/>
      <c r="W128" s="251"/>
      <c r="X128" s="251"/>
      <c r="Y128" s="251"/>
    </row>
    <row r="129" spans="2:25" s="5" customFormat="1" x14ac:dyDescent="0.25">
      <c r="B129" s="9"/>
      <c r="C129" s="26"/>
      <c r="I129" s="251"/>
      <c r="J129" s="251"/>
      <c r="K129" s="251"/>
      <c r="L129" s="251"/>
      <c r="M129" s="251"/>
      <c r="N129" s="251"/>
      <c r="O129" s="251"/>
      <c r="P129" s="251"/>
      <c r="Q129" s="251"/>
      <c r="R129" s="251"/>
      <c r="S129" s="251"/>
      <c r="T129" s="251"/>
      <c r="U129" s="251"/>
      <c r="V129" s="251"/>
      <c r="W129" s="251"/>
      <c r="X129" s="251"/>
      <c r="Y129" s="251"/>
    </row>
    <row r="130" spans="2:25" s="5" customFormat="1" x14ac:dyDescent="0.25">
      <c r="B130" s="9"/>
      <c r="C130" s="26"/>
      <c r="I130" s="251"/>
      <c r="J130" s="251"/>
      <c r="K130" s="251"/>
      <c r="L130" s="251"/>
      <c r="M130" s="251"/>
      <c r="N130" s="251"/>
      <c r="O130" s="251"/>
      <c r="P130" s="251"/>
      <c r="Q130" s="251"/>
      <c r="R130" s="251"/>
      <c r="S130" s="251"/>
      <c r="T130" s="251"/>
      <c r="U130" s="251"/>
      <c r="V130" s="251"/>
      <c r="W130" s="251"/>
      <c r="X130" s="251"/>
      <c r="Y130" s="251"/>
    </row>
    <row r="131" spans="2:25" s="5" customFormat="1" x14ac:dyDescent="0.25">
      <c r="B131" s="9"/>
      <c r="C131" s="26"/>
      <c r="I131" s="251"/>
      <c r="J131" s="251"/>
      <c r="K131" s="251"/>
      <c r="L131" s="251"/>
      <c r="M131" s="251"/>
      <c r="N131" s="251"/>
      <c r="O131" s="251"/>
      <c r="P131" s="251"/>
      <c r="Q131" s="251"/>
      <c r="R131" s="251"/>
      <c r="S131" s="251"/>
      <c r="T131" s="251"/>
      <c r="U131" s="251"/>
      <c r="V131" s="251"/>
      <c r="W131" s="251"/>
      <c r="X131" s="251"/>
      <c r="Y131" s="251"/>
    </row>
    <row r="132" spans="2:25" s="5" customFormat="1" x14ac:dyDescent="0.25">
      <c r="B132" s="9"/>
      <c r="C132" s="26"/>
      <c r="I132" s="251"/>
      <c r="J132" s="251"/>
      <c r="K132" s="251"/>
      <c r="L132" s="251"/>
      <c r="M132" s="251"/>
      <c r="N132" s="251"/>
      <c r="O132" s="251"/>
      <c r="P132" s="251"/>
      <c r="Q132" s="251"/>
      <c r="R132" s="251"/>
      <c r="S132" s="251"/>
      <c r="T132" s="251"/>
      <c r="U132" s="251"/>
      <c r="V132" s="251"/>
      <c r="W132" s="251"/>
      <c r="X132" s="251"/>
      <c r="Y132" s="251"/>
    </row>
    <row r="133" spans="2:25" s="5" customFormat="1" x14ac:dyDescent="0.25">
      <c r="B133" s="9"/>
      <c r="C133" s="26"/>
      <c r="I133" s="251"/>
      <c r="J133" s="251"/>
      <c r="K133" s="251"/>
      <c r="L133" s="251"/>
      <c r="M133" s="251"/>
      <c r="N133" s="251"/>
      <c r="O133" s="251"/>
      <c r="P133" s="251"/>
      <c r="Q133" s="251"/>
      <c r="R133" s="251"/>
      <c r="S133" s="251"/>
      <c r="T133" s="251"/>
      <c r="U133" s="251"/>
      <c r="V133" s="251"/>
      <c r="W133" s="251"/>
      <c r="X133" s="251"/>
      <c r="Y133" s="251"/>
    </row>
    <row r="134" spans="2:25" s="5" customFormat="1" x14ac:dyDescent="0.25">
      <c r="B134" s="9"/>
      <c r="C134" s="26"/>
      <c r="I134" s="251"/>
      <c r="J134" s="251"/>
      <c r="K134" s="251"/>
      <c r="L134" s="251"/>
      <c r="M134" s="251"/>
      <c r="N134" s="251"/>
      <c r="O134" s="251"/>
      <c r="P134" s="251"/>
      <c r="Q134" s="251"/>
      <c r="R134" s="251"/>
      <c r="S134" s="251"/>
      <c r="T134" s="251"/>
      <c r="U134" s="251"/>
      <c r="V134" s="251"/>
      <c r="W134" s="251"/>
      <c r="X134" s="251"/>
      <c r="Y134" s="251"/>
    </row>
    <row r="135" spans="2:25" s="5" customFormat="1" x14ac:dyDescent="0.25">
      <c r="B135" s="9"/>
      <c r="C135" s="26"/>
      <c r="I135" s="251"/>
      <c r="J135" s="251"/>
      <c r="K135" s="251"/>
      <c r="L135" s="251"/>
      <c r="M135" s="251"/>
      <c r="N135" s="251"/>
      <c r="O135" s="251"/>
      <c r="P135" s="251"/>
      <c r="Q135" s="251"/>
      <c r="R135" s="251"/>
      <c r="S135" s="251"/>
      <c r="T135" s="251"/>
      <c r="U135" s="251"/>
      <c r="V135" s="251"/>
      <c r="W135" s="251"/>
      <c r="X135" s="251"/>
      <c r="Y135" s="251"/>
    </row>
    <row r="136" spans="2:25" s="5" customFormat="1" x14ac:dyDescent="0.25">
      <c r="B136" s="9"/>
      <c r="C136" s="26"/>
      <c r="I136" s="251"/>
      <c r="J136" s="251"/>
      <c r="K136" s="251"/>
      <c r="L136" s="251"/>
      <c r="M136" s="251"/>
      <c r="N136" s="251"/>
      <c r="O136" s="251"/>
      <c r="P136" s="251"/>
      <c r="Q136" s="251"/>
      <c r="R136" s="251"/>
      <c r="S136" s="251"/>
      <c r="T136" s="251"/>
      <c r="U136" s="251"/>
      <c r="V136" s="251"/>
      <c r="W136" s="251"/>
      <c r="X136" s="251"/>
      <c r="Y136" s="251"/>
    </row>
    <row r="137" spans="2:25" s="5" customFormat="1" x14ac:dyDescent="0.25">
      <c r="B137" s="9"/>
      <c r="C137" s="26"/>
      <c r="I137" s="251"/>
      <c r="J137" s="251"/>
      <c r="K137" s="251"/>
      <c r="L137" s="251"/>
      <c r="M137" s="251"/>
      <c r="N137" s="251"/>
      <c r="O137" s="251"/>
      <c r="P137" s="251"/>
      <c r="Q137" s="251"/>
      <c r="R137" s="251"/>
      <c r="S137" s="251"/>
      <c r="T137" s="251"/>
      <c r="U137" s="251"/>
      <c r="V137" s="251"/>
      <c r="W137" s="251"/>
      <c r="X137" s="251"/>
      <c r="Y137" s="251"/>
    </row>
    <row r="138" spans="2:25" s="5" customFormat="1" x14ac:dyDescent="0.25">
      <c r="B138" s="9"/>
      <c r="C138" s="26"/>
      <c r="I138" s="251"/>
      <c r="J138" s="251"/>
      <c r="K138" s="251"/>
      <c r="L138" s="251"/>
      <c r="M138" s="251"/>
      <c r="N138" s="251"/>
      <c r="O138" s="251"/>
      <c r="P138" s="251"/>
      <c r="Q138" s="251"/>
      <c r="R138" s="251"/>
      <c r="S138" s="251"/>
      <c r="T138" s="251"/>
      <c r="U138" s="251"/>
      <c r="V138" s="251"/>
      <c r="W138" s="251"/>
      <c r="X138" s="251"/>
      <c r="Y138" s="251"/>
    </row>
    <row r="139" spans="2:25" s="5" customFormat="1" x14ac:dyDescent="0.25">
      <c r="B139" s="9"/>
      <c r="C139" s="26"/>
      <c r="I139" s="251"/>
      <c r="J139" s="251"/>
      <c r="K139" s="251"/>
      <c r="L139" s="251"/>
      <c r="M139" s="251"/>
      <c r="N139" s="251"/>
      <c r="O139" s="251"/>
      <c r="P139" s="251"/>
      <c r="Q139" s="251"/>
      <c r="R139" s="251"/>
      <c r="S139" s="251"/>
      <c r="T139" s="251"/>
      <c r="U139" s="251"/>
      <c r="V139" s="251"/>
      <c r="W139" s="251"/>
      <c r="X139" s="251"/>
      <c r="Y139" s="251"/>
    </row>
    <row r="140" spans="2:25" s="5" customFormat="1" x14ac:dyDescent="0.25">
      <c r="B140" s="9"/>
      <c r="C140" s="26"/>
      <c r="I140" s="251"/>
      <c r="J140" s="251"/>
      <c r="K140" s="251"/>
      <c r="L140" s="251"/>
      <c r="M140" s="251"/>
      <c r="N140" s="251"/>
      <c r="O140" s="251"/>
      <c r="P140" s="251"/>
      <c r="Q140" s="251"/>
      <c r="R140" s="251"/>
      <c r="S140" s="251"/>
      <c r="T140" s="251"/>
      <c r="U140" s="251"/>
      <c r="V140" s="251"/>
      <c r="W140" s="251"/>
      <c r="X140" s="251"/>
      <c r="Y140" s="251"/>
    </row>
    <row r="141" spans="2:25" s="5" customFormat="1" x14ac:dyDescent="0.25">
      <c r="B141" s="9"/>
      <c r="C141" s="26"/>
      <c r="I141" s="251"/>
      <c r="J141" s="251"/>
      <c r="K141" s="251"/>
      <c r="L141" s="251"/>
      <c r="M141" s="251"/>
      <c r="N141" s="251"/>
      <c r="O141" s="251"/>
      <c r="P141" s="251"/>
      <c r="Q141" s="251"/>
      <c r="R141" s="251"/>
      <c r="S141" s="251"/>
      <c r="T141" s="251"/>
      <c r="U141" s="251"/>
      <c r="V141" s="251"/>
      <c r="W141" s="251"/>
      <c r="X141" s="251"/>
      <c r="Y141" s="251"/>
    </row>
    <row r="142" spans="2:25" s="5" customFormat="1" x14ac:dyDescent="0.25">
      <c r="B142" s="9"/>
      <c r="C142" s="26"/>
      <c r="I142" s="251"/>
      <c r="J142" s="251"/>
      <c r="K142" s="251"/>
      <c r="L142" s="251"/>
      <c r="M142" s="251"/>
      <c r="N142" s="251"/>
      <c r="O142" s="251"/>
      <c r="P142" s="251"/>
      <c r="Q142" s="251"/>
      <c r="R142" s="251"/>
      <c r="S142" s="251"/>
      <c r="T142" s="251"/>
      <c r="U142" s="251"/>
      <c r="V142" s="251"/>
      <c r="W142" s="251"/>
      <c r="X142" s="251"/>
      <c r="Y142" s="251"/>
    </row>
    <row r="143" spans="2:25" s="5" customFormat="1" x14ac:dyDescent="0.25">
      <c r="B143" s="9"/>
      <c r="C143" s="26"/>
      <c r="I143" s="251"/>
      <c r="J143" s="251"/>
      <c r="K143" s="251"/>
      <c r="L143" s="251"/>
      <c r="M143" s="251"/>
      <c r="N143" s="251"/>
      <c r="O143" s="251"/>
      <c r="P143" s="251"/>
      <c r="Q143" s="251"/>
      <c r="R143" s="251"/>
      <c r="S143" s="251"/>
      <c r="T143" s="251"/>
      <c r="U143" s="251"/>
      <c r="V143" s="251"/>
      <c r="W143" s="251"/>
      <c r="X143" s="251"/>
      <c r="Y143" s="251"/>
    </row>
    <row r="144" spans="2:25" s="5" customFormat="1" x14ac:dyDescent="0.25">
      <c r="B144" s="9"/>
      <c r="C144" s="26"/>
      <c r="I144" s="251"/>
      <c r="J144" s="251"/>
      <c r="K144" s="251"/>
      <c r="L144" s="251"/>
      <c r="M144" s="251"/>
      <c r="N144" s="251"/>
      <c r="O144" s="251"/>
      <c r="P144" s="251"/>
      <c r="Q144" s="251"/>
      <c r="R144" s="251"/>
      <c r="S144" s="251"/>
      <c r="T144" s="251"/>
      <c r="U144" s="251"/>
      <c r="V144" s="251"/>
      <c r="W144" s="251"/>
      <c r="X144" s="251"/>
      <c r="Y144" s="251"/>
    </row>
    <row r="145" spans="2:25" s="5" customFormat="1" x14ac:dyDescent="0.25">
      <c r="B145" s="9"/>
      <c r="C145" s="26"/>
      <c r="I145" s="251"/>
      <c r="J145" s="251"/>
      <c r="K145" s="251"/>
      <c r="L145" s="251"/>
      <c r="M145" s="251"/>
      <c r="N145" s="251"/>
      <c r="O145" s="251"/>
      <c r="P145" s="251"/>
      <c r="Q145" s="251"/>
      <c r="R145" s="251"/>
      <c r="S145" s="251"/>
      <c r="T145" s="251"/>
      <c r="U145" s="251"/>
      <c r="V145" s="251"/>
      <c r="W145" s="251"/>
      <c r="X145" s="251"/>
      <c r="Y145" s="251"/>
    </row>
    <row r="146" spans="2:25" s="5" customFormat="1" x14ac:dyDescent="0.25">
      <c r="B146" s="9"/>
      <c r="C146" s="26"/>
      <c r="I146" s="251"/>
      <c r="J146" s="251"/>
      <c r="K146" s="251"/>
      <c r="L146" s="251"/>
      <c r="M146" s="251"/>
      <c r="N146" s="251"/>
      <c r="O146" s="251"/>
      <c r="P146" s="251"/>
      <c r="Q146" s="251"/>
      <c r="R146" s="251"/>
      <c r="S146" s="251"/>
      <c r="T146" s="251"/>
      <c r="U146" s="251"/>
      <c r="V146" s="251"/>
      <c r="W146" s="251"/>
      <c r="X146" s="251"/>
      <c r="Y146" s="251"/>
    </row>
    <row r="147" spans="2:25" s="5" customFormat="1" x14ac:dyDescent="0.25">
      <c r="B147" s="9"/>
      <c r="C147" s="26"/>
      <c r="I147" s="251"/>
      <c r="J147" s="251"/>
      <c r="K147" s="251"/>
      <c r="L147" s="251"/>
      <c r="M147" s="251"/>
      <c r="N147" s="251"/>
      <c r="O147" s="251"/>
      <c r="P147" s="251"/>
      <c r="Q147" s="251"/>
      <c r="R147" s="251"/>
      <c r="S147" s="251"/>
      <c r="T147" s="251"/>
      <c r="U147" s="251"/>
      <c r="V147" s="251"/>
      <c r="W147" s="251"/>
      <c r="X147" s="251"/>
      <c r="Y147" s="251"/>
    </row>
    <row r="148" spans="2:25" s="5" customFormat="1" x14ac:dyDescent="0.25">
      <c r="B148" s="9"/>
      <c r="C148" s="26"/>
      <c r="I148" s="251"/>
      <c r="J148" s="251"/>
      <c r="K148" s="251"/>
      <c r="L148" s="251"/>
      <c r="M148" s="251"/>
      <c r="N148" s="251"/>
      <c r="O148" s="251"/>
      <c r="P148" s="251"/>
      <c r="Q148" s="251"/>
      <c r="R148" s="251"/>
      <c r="S148" s="251"/>
      <c r="T148" s="251"/>
      <c r="U148" s="251"/>
      <c r="V148" s="251"/>
      <c r="W148" s="251"/>
      <c r="X148" s="251"/>
      <c r="Y148" s="251"/>
    </row>
    <row r="149" spans="2:25" s="5" customFormat="1" x14ac:dyDescent="0.25">
      <c r="B149" s="9"/>
      <c r="C149" s="26"/>
      <c r="I149" s="251"/>
      <c r="J149" s="251"/>
      <c r="K149" s="251"/>
      <c r="L149" s="251"/>
      <c r="M149" s="251"/>
      <c r="N149" s="251"/>
      <c r="O149" s="251"/>
      <c r="P149" s="251"/>
      <c r="Q149" s="251"/>
      <c r="R149" s="251"/>
      <c r="S149" s="251"/>
      <c r="T149" s="251"/>
      <c r="U149" s="251"/>
      <c r="V149" s="251"/>
      <c r="W149" s="251"/>
      <c r="X149" s="251"/>
      <c r="Y149" s="251"/>
    </row>
    <row r="150" spans="2:25" s="5" customFormat="1" x14ac:dyDescent="0.25">
      <c r="B150" s="9"/>
      <c r="C150" s="26"/>
      <c r="I150" s="251"/>
      <c r="J150" s="251"/>
      <c r="K150" s="251"/>
      <c r="L150" s="251"/>
      <c r="M150" s="251"/>
      <c r="N150" s="251"/>
      <c r="O150" s="251"/>
      <c r="P150" s="251"/>
      <c r="Q150" s="251"/>
      <c r="R150" s="251"/>
      <c r="S150" s="251"/>
      <c r="T150" s="251"/>
      <c r="U150" s="251"/>
      <c r="V150" s="251"/>
      <c r="W150" s="251"/>
      <c r="X150" s="251"/>
      <c r="Y150" s="251"/>
    </row>
    <row r="151" spans="2:25" s="5" customFormat="1" x14ac:dyDescent="0.25">
      <c r="B151" s="9"/>
      <c r="C151" s="26"/>
      <c r="I151" s="251"/>
      <c r="J151" s="251"/>
      <c r="K151" s="251"/>
      <c r="L151" s="251"/>
      <c r="M151" s="251"/>
      <c r="N151" s="251"/>
      <c r="O151" s="251"/>
      <c r="P151" s="251"/>
      <c r="Q151" s="251"/>
      <c r="R151" s="251"/>
      <c r="S151" s="251"/>
      <c r="T151" s="251"/>
      <c r="U151" s="251"/>
      <c r="V151" s="251"/>
      <c r="W151" s="251"/>
      <c r="X151" s="251"/>
      <c r="Y151" s="251"/>
    </row>
    <row r="152" spans="2:25" s="5" customFormat="1" x14ac:dyDescent="0.25">
      <c r="B152" s="9"/>
      <c r="C152" s="26"/>
      <c r="I152" s="251"/>
      <c r="J152" s="251"/>
      <c r="K152" s="251"/>
      <c r="L152" s="251"/>
      <c r="M152" s="251"/>
      <c r="N152" s="251"/>
      <c r="O152" s="251"/>
      <c r="P152" s="251"/>
      <c r="Q152" s="251"/>
      <c r="R152" s="251"/>
      <c r="S152" s="251"/>
      <c r="T152" s="251"/>
      <c r="U152" s="251"/>
      <c r="V152" s="251"/>
      <c r="W152" s="251"/>
      <c r="X152" s="251"/>
      <c r="Y152" s="251"/>
    </row>
    <row r="153" spans="2:25" s="5" customFormat="1" x14ac:dyDescent="0.25">
      <c r="B153" s="9"/>
      <c r="C153" s="26"/>
      <c r="I153" s="251"/>
      <c r="J153" s="251"/>
      <c r="K153" s="251"/>
      <c r="L153" s="251"/>
      <c r="M153" s="251"/>
      <c r="N153" s="251"/>
      <c r="O153" s="251"/>
      <c r="P153" s="251"/>
      <c r="Q153" s="251"/>
      <c r="R153" s="251"/>
      <c r="S153" s="251"/>
      <c r="T153" s="251"/>
      <c r="U153" s="251"/>
      <c r="V153" s="251"/>
      <c r="W153" s="251"/>
      <c r="X153" s="251"/>
      <c r="Y153" s="251"/>
    </row>
    <row r="154" spans="2:25" s="5" customFormat="1" x14ac:dyDescent="0.25">
      <c r="B154" s="9"/>
      <c r="C154" s="26"/>
      <c r="I154" s="251"/>
      <c r="J154" s="251"/>
      <c r="K154" s="251"/>
      <c r="L154" s="251"/>
      <c r="M154" s="251"/>
      <c r="N154" s="251"/>
      <c r="O154" s="251"/>
      <c r="P154" s="251"/>
      <c r="Q154" s="251"/>
      <c r="R154" s="251"/>
      <c r="S154" s="251"/>
      <c r="T154" s="251"/>
      <c r="U154" s="251"/>
      <c r="V154" s="251"/>
      <c r="W154" s="251"/>
      <c r="X154" s="251"/>
      <c r="Y154" s="251"/>
    </row>
    <row r="155" spans="2:25" s="5" customFormat="1" x14ac:dyDescent="0.25">
      <c r="B155" s="9"/>
      <c r="C155" s="26"/>
      <c r="I155" s="251"/>
      <c r="J155" s="251"/>
      <c r="K155" s="251"/>
      <c r="L155" s="251"/>
      <c r="M155" s="251"/>
      <c r="N155" s="251"/>
      <c r="O155" s="251"/>
      <c r="P155" s="251"/>
      <c r="Q155" s="251"/>
      <c r="R155" s="251"/>
      <c r="S155" s="251"/>
      <c r="T155" s="251"/>
      <c r="U155" s="251"/>
      <c r="V155" s="251"/>
      <c r="W155" s="251"/>
      <c r="X155" s="251"/>
      <c r="Y155" s="251"/>
    </row>
    <row r="156" spans="2:25" s="5" customFormat="1" x14ac:dyDescent="0.25">
      <c r="B156" s="9"/>
      <c r="C156" s="26"/>
      <c r="I156" s="251"/>
      <c r="J156" s="251"/>
      <c r="K156" s="251"/>
      <c r="L156" s="251"/>
      <c r="M156" s="251"/>
      <c r="N156" s="251"/>
      <c r="O156" s="251"/>
      <c r="P156" s="251"/>
      <c r="Q156" s="251"/>
      <c r="R156" s="251"/>
      <c r="S156" s="251"/>
      <c r="T156" s="251"/>
      <c r="U156" s="251"/>
      <c r="V156" s="251"/>
      <c r="W156" s="251"/>
      <c r="X156" s="251"/>
      <c r="Y156" s="251"/>
    </row>
    <row r="157" spans="2:25" s="5" customFormat="1" x14ac:dyDescent="0.25">
      <c r="B157" s="9"/>
      <c r="C157" s="26"/>
      <c r="I157" s="251"/>
      <c r="J157" s="251"/>
      <c r="K157" s="251"/>
      <c r="L157" s="251"/>
      <c r="M157" s="251"/>
      <c r="N157" s="251"/>
      <c r="O157" s="251"/>
      <c r="P157" s="251"/>
      <c r="Q157" s="251"/>
      <c r="R157" s="251"/>
      <c r="S157" s="251"/>
      <c r="T157" s="251"/>
      <c r="U157" s="251"/>
      <c r="V157" s="251"/>
      <c r="W157" s="251"/>
      <c r="X157" s="251"/>
      <c r="Y157" s="251"/>
    </row>
    <row r="158" spans="2:25" s="5" customFormat="1" x14ac:dyDescent="0.25">
      <c r="B158" s="9"/>
      <c r="C158" s="26"/>
      <c r="I158" s="251"/>
      <c r="J158" s="251"/>
      <c r="K158" s="251"/>
      <c r="L158" s="251"/>
      <c r="M158" s="251"/>
      <c r="N158" s="251"/>
      <c r="O158" s="251"/>
      <c r="P158" s="251"/>
      <c r="Q158" s="251"/>
      <c r="R158" s="251"/>
      <c r="S158" s="251"/>
      <c r="T158" s="251"/>
      <c r="U158" s="251"/>
      <c r="V158" s="251"/>
      <c r="W158" s="251"/>
      <c r="X158" s="251"/>
      <c r="Y158" s="251"/>
    </row>
    <row r="159" spans="2:25" s="5" customFormat="1" x14ac:dyDescent="0.25">
      <c r="B159" s="9"/>
      <c r="C159" s="26"/>
      <c r="I159" s="251"/>
      <c r="J159" s="251"/>
      <c r="K159" s="251"/>
      <c r="L159" s="251"/>
      <c r="M159" s="251"/>
      <c r="N159" s="251"/>
      <c r="O159" s="251"/>
      <c r="P159" s="251"/>
      <c r="Q159" s="251"/>
      <c r="R159" s="251"/>
      <c r="S159" s="251"/>
      <c r="T159" s="251"/>
      <c r="U159" s="251"/>
      <c r="V159" s="251"/>
      <c r="W159" s="251"/>
      <c r="X159" s="251"/>
      <c r="Y159" s="251"/>
    </row>
    <row r="160" spans="2:25" s="5" customFormat="1" x14ac:dyDescent="0.25">
      <c r="B160" s="9"/>
      <c r="C160" s="26"/>
      <c r="I160" s="251"/>
      <c r="J160" s="251"/>
      <c r="K160" s="251"/>
      <c r="L160" s="251"/>
      <c r="M160" s="251"/>
      <c r="N160" s="251"/>
      <c r="O160" s="251"/>
      <c r="P160" s="251"/>
      <c r="Q160" s="251"/>
      <c r="R160" s="251"/>
      <c r="S160" s="251"/>
      <c r="T160" s="251"/>
      <c r="U160" s="251"/>
      <c r="V160" s="251"/>
      <c r="W160" s="251"/>
      <c r="X160" s="251"/>
      <c r="Y160" s="251"/>
    </row>
    <row r="161" spans="2:25" s="5" customFormat="1" x14ac:dyDescent="0.25">
      <c r="B161" s="9"/>
      <c r="C161" s="26"/>
      <c r="I161" s="251"/>
      <c r="J161" s="251"/>
      <c r="K161" s="251"/>
      <c r="L161" s="251"/>
      <c r="M161" s="251"/>
      <c r="N161" s="251"/>
      <c r="O161" s="251"/>
      <c r="P161" s="251"/>
      <c r="Q161" s="251"/>
      <c r="R161" s="251"/>
      <c r="S161" s="251"/>
      <c r="T161" s="251"/>
      <c r="U161" s="251"/>
      <c r="V161" s="251"/>
      <c r="W161" s="251"/>
      <c r="X161" s="251"/>
      <c r="Y161" s="251"/>
    </row>
    <row r="162" spans="2:25" s="5" customFormat="1" x14ac:dyDescent="0.25">
      <c r="B162" s="9"/>
      <c r="C162" s="26"/>
      <c r="I162" s="251"/>
      <c r="J162" s="251"/>
      <c r="K162" s="251"/>
      <c r="L162" s="251"/>
      <c r="M162" s="251"/>
      <c r="N162" s="251"/>
      <c r="O162" s="251"/>
      <c r="P162" s="251"/>
      <c r="Q162" s="251"/>
      <c r="R162" s="251"/>
      <c r="S162" s="251"/>
      <c r="T162" s="251"/>
      <c r="U162" s="251"/>
      <c r="V162" s="251"/>
      <c r="W162" s="251"/>
      <c r="X162" s="251"/>
      <c r="Y162" s="251"/>
    </row>
    <row r="163" spans="2:25" s="5" customFormat="1" x14ac:dyDescent="0.25">
      <c r="B163" s="9"/>
      <c r="C163" s="26"/>
      <c r="I163" s="251"/>
      <c r="J163" s="251"/>
      <c r="K163" s="251"/>
      <c r="L163" s="251"/>
      <c r="M163" s="251"/>
      <c r="N163" s="251"/>
      <c r="O163" s="251"/>
      <c r="P163" s="251"/>
      <c r="Q163" s="251"/>
      <c r="R163" s="251"/>
      <c r="S163" s="251"/>
      <c r="T163" s="251"/>
      <c r="U163" s="251"/>
      <c r="V163" s="251"/>
      <c r="W163" s="251"/>
      <c r="X163" s="251"/>
      <c r="Y163" s="251"/>
    </row>
    <row r="164" spans="2:25" s="5" customFormat="1" x14ac:dyDescent="0.25">
      <c r="B164" s="9"/>
      <c r="C164" s="26"/>
      <c r="I164" s="251"/>
      <c r="J164" s="251"/>
      <c r="K164" s="251"/>
      <c r="L164" s="251"/>
      <c r="M164" s="251"/>
      <c r="N164" s="251"/>
      <c r="O164" s="251"/>
      <c r="P164" s="251"/>
      <c r="Q164" s="251"/>
      <c r="R164" s="251"/>
      <c r="S164" s="251"/>
      <c r="T164" s="251"/>
      <c r="U164" s="251"/>
      <c r="V164" s="251"/>
      <c r="W164" s="251"/>
      <c r="X164" s="251"/>
      <c r="Y164" s="251"/>
    </row>
    <row r="165" spans="2:25" s="5" customFormat="1" x14ac:dyDescent="0.25">
      <c r="B165" s="9"/>
      <c r="C165" s="26"/>
      <c r="I165" s="251"/>
      <c r="J165" s="251"/>
      <c r="K165" s="251"/>
      <c r="L165" s="251"/>
      <c r="M165" s="251"/>
      <c r="N165" s="251"/>
      <c r="O165" s="251"/>
      <c r="P165" s="251"/>
      <c r="Q165" s="251"/>
      <c r="R165" s="251"/>
      <c r="S165" s="251"/>
      <c r="T165" s="251"/>
      <c r="U165" s="251"/>
      <c r="V165" s="251"/>
      <c r="W165" s="251"/>
      <c r="X165" s="251"/>
      <c r="Y165" s="251"/>
    </row>
    <row r="166" spans="2:25" s="5" customFormat="1" x14ac:dyDescent="0.25">
      <c r="B166" s="9"/>
      <c r="C166" s="26"/>
      <c r="I166" s="251"/>
      <c r="J166" s="251"/>
      <c r="K166" s="251"/>
      <c r="L166" s="251"/>
      <c r="M166" s="251"/>
      <c r="N166" s="251"/>
      <c r="O166" s="251"/>
      <c r="P166" s="251"/>
      <c r="Q166" s="251"/>
      <c r="R166" s="251"/>
      <c r="S166" s="251"/>
      <c r="T166" s="251"/>
      <c r="U166" s="251"/>
      <c r="V166" s="251"/>
      <c r="W166" s="251"/>
      <c r="X166" s="251"/>
      <c r="Y166" s="251"/>
    </row>
    <row r="167" spans="2:25" s="5" customFormat="1" x14ac:dyDescent="0.25">
      <c r="B167" s="9"/>
      <c r="C167" s="26"/>
      <c r="I167" s="251"/>
      <c r="J167" s="251"/>
      <c r="K167" s="251"/>
      <c r="L167" s="251"/>
      <c r="M167" s="251"/>
      <c r="N167" s="251"/>
      <c r="O167" s="251"/>
      <c r="P167" s="251"/>
      <c r="Q167" s="251"/>
      <c r="R167" s="251"/>
      <c r="S167" s="251"/>
      <c r="T167" s="251"/>
      <c r="U167" s="251"/>
      <c r="V167" s="251"/>
      <c r="W167" s="251"/>
      <c r="X167" s="251"/>
      <c r="Y167" s="251"/>
    </row>
    <row r="168" spans="2:25" s="5" customFormat="1" x14ac:dyDescent="0.25">
      <c r="B168" s="9"/>
      <c r="C168" s="26"/>
      <c r="I168" s="251"/>
      <c r="J168" s="251"/>
      <c r="K168" s="251"/>
      <c r="L168" s="251"/>
      <c r="M168" s="251"/>
      <c r="N168" s="251"/>
      <c r="O168" s="251"/>
      <c r="P168" s="251"/>
      <c r="Q168" s="251"/>
      <c r="R168" s="251"/>
      <c r="S168" s="251"/>
      <c r="T168" s="251"/>
      <c r="U168" s="251"/>
      <c r="V168" s="251"/>
      <c r="W168" s="251"/>
      <c r="X168" s="251"/>
      <c r="Y168" s="251"/>
    </row>
    <row r="169" spans="2:25" s="5" customFormat="1" x14ac:dyDescent="0.25">
      <c r="B169" s="9"/>
      <c r="C169" s="26"/>
      <c r="I169" s="251"/>
      <c r="J169" s="251"/>
      <c r="K169" s="251"/>
      <c r="L169" s="251"/>
      <c r="M169" s="251"/>
      <c r="N169" s="251"/>
      <c r="O169" s="251"/>
      <c r="P169" s="251"/>
      <c r="Q169" s="251"/>
      <c r="R169" s="251"/>
      <c r="S169" s="251"/>
      <c r="T169" s="251"/>
      <c r="U169" s="251"/>
      <c r="V169" s="251"/>
      <c r="W169" s="251"/>
      <c r="X169" s="251"/>
      <c r="Y169" s="251"/>
    </row>
    <row r="170" spans="2:25" s="5" customFormat="1" x14ac:dyDescent="0.25">
      <c r="B170" s="9"/>
      <c r="C170" s="26"/>
      <c r="I170" s="251"/>
      <c r="J170" s="251"/>
      <c r="K170" s="251"/>
      <c r="L170" s="251"/>
      <c r="M170" s="251"/>
      <c r="N170" s="251"/>
      <c r="O170" s="251"/>
      <c r="P170" s="251"/>
      <c r="Q170" s="251"/>
      <c r="R170" s="251"/>
      <c r="S170" s="251"/>
      <c r="T170" s="251"/>
      <c r="U170" s="251"/>
      <c r="V170" s="251"/>
      <c r="W170" s="251"/>
      <c r="X170" s="251"/>
      <c r="Y170" s="251"/>
    </row>
    <row r="171" spans="2:25" s="5" customFormat="1" x14ac:dyDescent="0.25">
      <c r="B171" s="9"/>
      <c r="C171" s="26"/>
      <c r="I171" s="251"/>
      <c r="J171" s="251"/>
      <c r="K171" s="251"/>
      <c r="L171" s="251"/>
      <c r="M171" s="251"/>
      <c r="N171" s="251"/>
      <c r="O171" s="251"/>
      <c r="P171" s="251"/>
      <c r="Q171" s="251"/>
      <c r="R171" s="251"/>
      <c r="S171" s="251"/>
      <c r="T171" s="251"/>
      <c r="U171" s="251"/>
      <c r="V171" s="251"/>
      <c r="W171" s="251"/>
      <c r="X171" s="251"/>
      <c r="Y171" s="251"/>
    </row>
    <row r="172" spans="2:25" s="5" customFormat="1" x14ac:dyDescent="0.25">
      <c r="B172" s="9"/>
      <c r="C172" s="26"/>
      <c r="I172" s="251"/>
      <c r="J172" s="251"/>
      <c r="K172" s="251"/>
      <c r="L172" s="251"/>
      <c r="M172" s="251"/>
      <c r="N172" s="251"/>
      <c r="O172" s="251"/>
      <c r="P172" s="251"/>
      <c r="Q172" s="251"/>
      <c r="R172" s="251"/>
      <c r="S172" s="251"/>
      <c r="T172" s="251"/>
      <c r="U172" s="251"/>
      <c r="V172" s="251"/>
      <c r="W172" s="251"/>
      <c r="X172" s="251"/>
      <c r="Y172" s="251"/>
    </row>
    <row r="173" spans="2:25" s="5" customFormat="1" x14ac:dyDescent="0.25">
      <c r="B173" s="9"/>
      <c r="C173" s="26"/>
      <c r="I173" s="251"/>
      <c r="J173" s="251"/>
      <c r="K173" s="251"/>
      <c r="L173" s="251"/>
      <c r="M173" s="251"/>
      <c r="N173" s="251"/>
      <c r="O173" s="251"/>
      <c r="P173" s="251"/>
      <c r="Q173" s="251"/>
      <c r="R173" s="251"/>
      <c r="S173" s="251"/>
      <c r="T173" s="251"/>
      <c r="U173" s="251"/>
      <c r="V173" s="251"/>
      <c r="W173" s="251"/>
      <c r="X173" s="251"/>
      <c r="Y173" s="251"/>
    </row>
    <row r="174" spans="2:25" s="5" customFormat="1" x14ac:dyDescent="0.25">
      <c r="B174" s="9"/>
      <c r="C174" s="26"/>
      <c r="I174" s="251"/>
      <c r="J174" s="251"/>
      <c r="K174" s="251"/>
      <c r="L174" s="251"/>
      <c r="M174" s="251"/>
      <c r="N174" s="251"/>
      <c r="O174" s="251"/>
      <c r="P174" s="251"/>
      <c r="Q174" s="251"/>
      <c r="R174" s="251"/>
      <c r="S174" s="251"/>
      <c r="T174" s="251"/>
      <c r="U174" s="251"/>
      <c r="V174" s="251"/>
      <c r="W174" s="251"/>
      <c r="X174" s="251"/>
      <c r="Y174" s="251"/>
    </row>
    <row r="175" spans="2:25" s="5" customFormat="1" x14ac:dyDescent="0.25">
      <c r="B175" s="9"/>
      <c r="C175" s="26"/>
      <c r="I175" s="251"/>
      <c r="J175" s="251"/>
      <c r="K175" s="251"/>
      <c r="L175" s="251"/>
      <c r="M175" s="251"/>
      <c r="N175" s="251"/>
      <c r="O175" s="251"/>
      <c r="P175" s="251"/>
      <c r="Q175" s="251"/>
      <c r="R175" s="251"/>
      <c r="S175" s="251"/>
      <c r="T175" s="251"/>
      <c r="U175" s="251"/>
      <c r="V175" s="251"/>
      <c r="W175" s="251"/>
      <c r="X175" s="251"/>
      <c r="Y175" s="251"/>
    </row>
    <row r="176" spans="2:25" s="5" customFormat="1" x14ac:dyDescent="0.25">
      <c r="B176" s="9"/>
      <c r="C176" s="26"/>
      <c r="I176" s="251"/>
      <c r="J176" s="251"/>
      <c r="K176" s="251"/>
      <c r="L176" s="251"/>
      <c r="M176" s="251"/>
      <c r="N176" s="251"/>
      <c r="O176" s="251"/>
      <c r="P176" s="251"/>
      <c r="Q176" s="251"/>
      <c r="R176" s="251"/>
      <c r="S176" s="251"/>
      <c r="T176" s="251"/>
      <c r="U176" s="251"/>
      <c r="V176" s="251"/>
      <c r="W176" s="251"/>
      <c r="X176" s="251"/>
      <c r="Y176" s="251"/>
    </row>
    <row r="177" spans="2:25" s="5" customFormat="1" x14ac:dyDescent="0.25">
      <c r="B177" s="9"/>
      <c r="C177" s="26"/>
      <c r="I177" s="251"/>
      <c r="J177" s="251"/>
      <c r="K177" s="251"/>
      <c r="L177" s="251"/>
      <c r="M177" s="251"/>
      <c r="N177" s="251"/>
      <c r="O177" s="251"/>
      <c r="P177" s="251"/>
      <c r="Q177" s="251"/>
      <c r="R177" s="251"/>
      <c r="S177" s="251"/>
      <c r="T177" s="251"/>
      <c r="U177" s="251"/>
      <c r="V177" s="251"/>
      <c r="W177" s="251"/>
      <c r="X177" s="251"/>
      <c r="Y177" s="251"/>
    </row>
  </sheetData>
  <sheetProtection selectLockedCells="1" selectUnlockedCells="1"/>
  <customSheetViews>
    <customSheetView guid="{B57AFC39-7BC2-4CBD-A0A8-87008E0DB765}" showPageBreaks="1" printArea="1" hiddenColumns="1">
      <selection activeCell="F3" sqref="F3"/>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85" printArea="1" hiddenColumns="1" topLeftCell="A40">
      <selection activeCell="C47" sqref="C47"/>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53">
    <mergeCell ref="G23:G24"/>
    <mergeCell ref="C23:C24"/>
    <mergeCell ref="D23:D24"/>
    <mergeCell ref="E23:E24"/>
    <mergeCell ref="A1:G1"/>
    <mergeCell ref="A2:F2"/>
    <mergeCell ref="A4:A21"/>
    <mergeCell ref="B4:B10"/>
    <mergeCell ref="F7:F8"/>
    <mergeCell ref="B11:B13"/>
    <mergeCell ref="F12:F13"/>
    <mergeCell ref="B14:B16"/>
    <mergeCell ref="B17:B19"/>
    <mergeCell ref="B20:B21"/>
    <mergeCell ref="A22:A50"/>
    <mergeCell ref="B44:B47"/>
    <mergeCell ref="F49:F50"/>
    <mergeCell ref="F37:F38"/>
    <mergeCell ref="B37:B38"/>
    <mergeCell ref="B32:B33"/>
    <mergeCell ref="B22:B31"/>
    <mergeCell ref="E45:E46"/>
    <mergeCell ref="B39:B42"/>
    <mergeCell ref="F27:F28"/>
    <mergeCell ref="B34:B36"/>
    <mergeCell ref="F35:F36"/>
    <mergeCell ref="F29:F31"/>
    <mergeCell ref="F41:F42"/>
    <mergeCell ref="G45:G46"/>
    <mergeCell ref="B64:B65"/>
    <mergeCell ref="F64:F65"/>
    <mergeCell ref="A66:A71"/>
    <mergeCell ref="B66:B67"/>
    <mergeCell ref="F66:F67"/>
    <mergeCell ref="B68:B70"/>
    <mergeCell ref="F68:F70"/>
    <mergeCell ref="A58:A65"/>
    <mergeCell ref="B58:B60"/>
    <mergeCell ref="F58:F60"/>
    <mergeCell ref="B61:B63"/>
    <mergeCell ref="F61:F63"/>
    <mergeCell ref="A51:A57"/>
    <mergeCell ref="B52:B54"/>
    <mergeCell ref="F56:F57"/>
    <mergeCell ref="C73:D73"/>
    <mergeCell ref="C74:D74"/>
    <mergeCell ref="C75:D75"/>
    <mergeCell ref="C76:D76"/>
    <mergeCell ref="C45:C46"/>
    <mergeCell ref="D45:D46"/>
    <mergeCell ref="B72:D72"/>
    <mergeCell ref="B55:B57"/>
    <mergeCell ref="B48:B50"/>
  </mergeCells>
  <dataValidations count="18">
    <dataValidation type="list" operator="equal" sqref="D68:D69 D71 D21" xr:uid="{00000000-0002-0000-0200-000000000000}">
      <formula1>"Yes,No,"</formula1>
      <formula2>0</formula2>
    </dataValidation>
    <dataValidation type="list" operator="equal" sqref="D55:D57 D48:D50 D41:D43 D39 D33:D36 D30:D31" xr:uid="{00000000-0002-0000-0200-000001000000}">
      <formula1>"Yes,No"</formula1>
      <formula2>0</formula2>
    </dataValidation>
    <dataValidation type="list" operator="equal" sqref="D64:D67 D52 D54 D47 D28:D29" xr:uid="{00000000-0002-0000-0200-000002000000}">
      <formula1>"Yes,No"</formula1>
    </dataValidation>
    <dataValidation type="list" operator="equal" sqref="D61:D63" xr:uid="{00000000-0002-0000-0200-000003000000}">
      <formula1>"Yes,No,Not applicable (Please specify the reason)"</formula1>
    </dataValidation>
    <dataValidation type="list" operator="equal" sqref="D70" xr:uid="{00000000-0002-0000-0200-000004000000}">
      <formula1>"Yes,No,Not applicable"</formula1>
    </dataValidation>
    <dataValidation type="list" operator="equal" sqref="D58:D60" xr:uid="{00000000-0002-0000-0200-000005000000}">
      <formula1>"Yes,No,Not applicable (Please specify the reason),"</formula1>
    </dataValidation>
    <dataValidation type="list" operator="equal" sqref="D51" xr:uid="{00000000-0002-0000-0200-000006000000}">
      <formula1>"Yes,No,Not applicable (please specify the reason)"</formula1>
    </dataValidation>
    <dataValidation operator="equal" sqref="D53 D40 D22 D32" xr:uid="{00000000-0002-0000-0200-000007000000}"/>
    <dataValidation type="list" operator="equal" sqref="D45:D46" xr:uid="{00000000-0002-0000-0200-000008000000}">
      <formula1>"Yes by individual electricity tariff,Yes by unbundled purchase of guarantees of origin (GOs),No"</formula1>
    </dataValidation>
    <dataValidation type="list" operator="equal" sqref="D37:D38" xr:uid="{00000000-0002-0000-0200-000009000000}">
      <formula1>"Yes,Not applicable. (Please, specify the reason on the “answer note” cell),"</formula1>
      <formula2>0</formula2>
    </dataValidation>
    <dataValidation type="list" operator="equal" sqref="D27 D4:D6 D14:D16 D9:D12 D18:D19" xr:uid="{00000000-0002-0000-0200-00000A000000}">
      <formula1>"Yes, No"</formula1>
    </dataValidation>
    <dataValidation type="list" operator="equal" sqref="D20" xr:uid="{00000000-0002-0000-0200-00000B000000}">
      <formula1>"Yes monthy, Yes annualy, Yes other periodicity (please indicate how often), No"</formula1>
    </dataValidation>
    <dataValidation type="list" operator="equal" sqref="D17 D13 D8" xr:uid="{00000000-0002-0000-0200-00000C000000}">
      <formula1>"Yes, No, More often than annual (please especify how often)"</formula1>
    </dataValidation>
    <dataValidation type="list" operator="equal" sqref="D7" xr:uid="{00000000-0002-0000-0200-00000D000000}">
      <formula1>"Yes, No, More often than two years (please especify how often)"</formula1>
    </dataValidation>
    <dataValidation type="list" operator="equal" sqref="D26" xr:uid="{00000000-0002-0000-0200-00000E000000}">
      <formula1>"Yes (Please specify),No, Not applicable"</formula1>
    </dataValidation>
    <dataValidation type="list" operator="equal" sqref="D25" xr:uid="{00000000-0002-0000-0200-00000F000000}">
      <formula1>"Yes,No, Not applicable"</formula1>
    </dataValidation>
    <dataValidation type="list" operator="equal" sqref="D23:D24" xr:uid="{00000000-0002-0000-0200-000010000000}">
      <formula1>"Yes (space heaters not heat pump or biomass boilers),Yes (biomass boiler),Yes (heat pump), No, Not applicable"</formula1>
    </dataValidation>
    <dataValidation type="list" operator="equal" sqref="D44" xr:uid="{00000000-0002-0000-0200-000011000000}">
      <formula1>"Yes (suppliers of individual green tariffs offering at least 50% of electricity from RES or suppliers of separate GOs certificates),Yes (At least 5 suppliers of individual green tariffs offering 100% of electricity from RES),Yes (both situations above),No"</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94"/>
  <sheetViews>
    <sheetView tabSelected="1" topLeftCell="A73" zoomScale="90" zoomScaleNormal="90" workbookViewId="0">
      <selection activeCell="D76" sqref="D76"/>
    </sheetView>
  </sheetViews>
  <sheetFormatPr defaultColWidth="11.44140625" defaultRowHeight="15" x14ac:dyDescent="0.25"/>
  <cols>
    <col min="1" max="1" width="14.21875" style="11" customWidth="1"/>
    <col min="2" max="2" width="23.21875" style="12" customWidth="1"/>
    <col min="3" max="3" width="42.44140625" style="13" customWidth="1"/>
    <col min="4" max="4" width="33" style="14" customWidth="1"/>
    <col min="5" max="5" width="52" style="13" customWidth="1"/>
    <col min="6" max="6" width="49.77734375" style="13" customWidth="1"/>
    <col min="7" max="7" width="21.44140625" style="13" customWidth="1"/>
    <col min="8" max="8" width="22.77734375" style="15" customWidth="1"/>
    <col min="9" max="9" width="43.21875" style="15" customWidth="1"/>
    <col min="10" max="16384" width="11.44140625" style="15"/>
  </cols>
  <sheetData>
    <row r="1" spans="1:9" s="7" customFormat="1" x14ac:dyDescent="0.25">
      <c r="A1" s="396" t="s">
        <v>60</v>
      </c>
      <c r="B1" s="396"/>
      <c r="C1" s="396"/>
      <c r="D1" s="396"/>
      <c r="E1" s="396"/>
      <c r="F1" s="396"/>
      <c r="G1" s="396"/>
      <c r="H1" s="33"/>
    </row>
    <row r="2" spans="1:9" s="7" customFormat="1" x14ac:dyDescent="0.25">
      <c r="A2" s="397" t="s">
        <v>0</v>
      </c>
      <c r="B2" s="397"/>
      <c r="C2" s="397"/>
      <c r="D2" s="398"/>
      <c r="E2" s="398"/>
      <c r="F2" s="397"/>
      <c r="G2" s="397"/>
      <c r="H2" s="397"/>
    </row>
    <row r="3" spans="1:9" s="7" customFormat="1" ht="30.6" thickBot="1" x14ac:dyDescent="0.3">
      <c r="A3" s="27" t="s">
        <v>16</v>
      </c>
      <c r="B3" s="27" t="s">
        <v>22</v>
      </c>
      <c r="C3" s="27" t="s">
        <v>2</v>
      </c>
      <c r="D3" s="27" t="s">
        <v>116</v>
      </c>
      <c r="E3" s="27" t="s">
        <v>117</v>
      </c>
      <c r="F3" s="27" t="s">
        <v>18</v>
      </c>
      <c r="G3" s="27" t="s">
        <v>23</v>
      </c>
      <c r="H3" s="27" t="s">
        <v>24</v>
      </c>
    </row>
    <row r="4" spans="1:9" ht="54" thickTop="1" thickBot="1" x14ac:dyDescent="0.3">
      <c r="A4" s="448" t="s">
        <v>25</v>
      </c>
      <c r="B4" s="449" t="s">
        <v>120</v>
      </c>
      <c r="C4" s="36" t="s">
        <v>69</v>
      </c>
      <c r="D4" s="46" t="s">
        <v>348</v>
      </c>
      <c r="E4" s="52"/>
      <c r="F4" s="36" t="s">
        <v>134</v>
      </c>
      <c r="G4" s="47">
        <f>IF(D4="Yes", 5, 0 )</f>
        <v>5</v>
      </c>
      <c r="H4" s="417">
        <f>IF(G4=5,5,IF(G5=3,3,IF(G6=2,2)))</f>
        <v>5</v>
      </c>
    </row>
    <row r="5" spans="1:9" ht="40.799999999999997" thickTop="1" thickBot="1" x14ac:dyDescent="0.3">
      <c r="A5" s="448"/>
      <c r="B5" s="449"/>
      <c r="C5" s="37" t="s">
        <v>70</v>
      </c>
      <c r="D5" s="39" t="s">
        <v>348</v>
      </c>
      <c r="E5" s="53"/>
      <c r="F5" s="37" t="s">
        <v>135</v>
      </c>
      <c r="G5" s="48">
        <f>IF(D5="Yes", 3, 0 )</f>
        <v>3</v>
      </c>
      <c r="H5" s="417"/>
    </row>
    <row r="6" spans="1:9" ht="40.799999999999997" thickTop="1" thickBot="1" x14ac:dyDescent="0.3">
      <c r="A6" s="448"/>
      <c r="B6" s="450"/>
      <c r="C6" s="37" t="s">
        <v>119</v>
      </c>
      <c r="D6" s="39" t="s">
        <v>348</v>
      </c>
      <c r="E6" s="53"/>
      <c r="F6" s="37" t="s">
        <v>136</v>
      </c>
      <c r="G6" s="48">
        <f>IF(D6="Yes", 2, 0 )</f>
        <v>2</v>
      </c>
      <c r="H6" s="417"/>
    </row>
    <row r="7" spans="1:9" ht="54" thickTop="1" thickBot="1" x14ac:dyDescent="0.3">
      <c r="A7" s="448"/>
      <c r="B7" s="451" t="s">
        <v>121</v>
      </c>
      <c r="C7" s="37" t="s">
        <v>412</v>
      </c>
      <c r="D7" s="39" t="s">
        <v>348</v>
      </c>
      <c r="E7" s="53"/>
      <c r="F7" s="37" t="s">
        <v>137</v>
      </c>
      <c r="G7" s="48">
        <f>IF(D7="Yes", 5, 0 )</f>
        <v>5</v>
      </c>
      <c r="H7" s="422">
        <f>IF(G7=5,5,IF(G8=2,2,IF(G9=1.5,1.5)))</f>
        <v>5</v>
      </c>
    </row>
    <row r="8" spans="1:9" ht="54" thickTop="1" thickBot="1" x14ac:dyDescent="0.3">
      <c r="A8" s="448"/>
      <c r="B8" s="451"/>
      <c r="C8" s="37" t="s">
        <v>413</v>
      </c>
      <c r="D8" s="39" t="s">
        <v>348</v>
      </c>
      <c r="E8" s="53"/>
      <c r="F8" s="37" t="s">
        <v>138</v>
      </c>
      <c r="G8" s="48">
        <f>IF(D8="Yes", 2, 0 )</f>
        <v>2</v>
      </c>
      <c r="H8" s="422"/>
    </row>
    <row r="9" spans="1:9" ht="54" thickTop="1" thickBot="1" x14ac:dyDescent="0.3">
      <c r="A9" s="448"/>
      <c r="B9" s="451"/>
      <c r="C9" s="37" t="s">
        <v>414</v>
      </c>
      <c r="D9" s="39" t="s">
        <v>348</v>
      </c>
      <c r="E9" s="53"/>
      <c r="F9" s="37" t="s">
        <v>139</v>
      </c>
      <c r="G9" s="48">
        <f>IF(D9="Yes", 1.5, 0 )</f>
        <v>1.5</v>
      </c>
      <c r="H9" s="422"/>
    </row>
    <row r="10" spans="1:9" ht="57" thickTop="1" thickBot="1" x14ac:dyDescent="0.3">
      <c r="A10" s="448"/>
      <c r="B10" s="80" t="s">
        <v>122</v>
      </c>
      <c r="C10" s="38" t="s">
        <v>415</v>
      </c>
      <c r="D10" s="39">
        <v>2</v>
      </c>
      <c r="E10" s="53"/>
      <c r="F10" s="37" t="s">
        <v>140</v>
      </c>
      <c r="G10" s="49">
        <f>IF(D10=0,0,IF(D10=1,2,4))</f>
        <v>4</v>
      </c>
      <c r="H10" s="62">
        <f>G10</f>
        <v>4</v>
      </c>
    </row>
    <row r="11" spans="1:9" ht="52.5" customHeight="1" thickTop="1" thickBot="1" x14ac:dyDescent="0.3">
      <c r="A11" s="448"/>
      <c r="B11" s="453" t="s">
        <v>131</v>
      </c>
      <c r="C11" s="37" t="s">
        <v>340</v>
      </c>
      <c r="D11" s="39" t="s">
        <v>348</v>
      </c>
      <c r="E11" s="53"/>
      <c r="F11" s="407" t="s">
        <v>363</v>
      </c>
      <c r="G11" s="50">
        <f>IF(D11="Yes", 1, 0 )</f>
        <v>1</v>
      </c>
      <c r="H11" s="455">
        <f>SUM(G11:G12)</f>
        <v>2</v>
      </c>
      <c r="I11" s="57"/>
    </row>
    <row r="12" spans="1:9" ht="49.5" customHeight="1" thickTop="1" thickBot="1" x14ac:dyDescent="0.3">
      <c r="A12" s="448"/>
      <c r="B12" s="454"/>
      <c r="C12" s="37" t="s">
        <v>132</v>
      </c>
      <c r="D12" s="39" t="s">
        <v>348</v>
      </c>
      <c r="E12" s="53"/>
      <c r="F12" s="408"/>
      <c r="G12" s="51">
        <f>IF(D12="Yes", 1, 0 )</f>
        <v>1</v>
      </c>
      <c r="H12" s="456"/>
      <c r="I12" s="57"/>
    </row>
    <row r="13" spans="1:9" ht="83.4" thickTop="1" thickBot="1" x14ac:dyDescent="0.3">
      <c r="A13" s="448"/>
      <c r="B13" s="81" t="s">
        <v>133</v>
      </c>
      <c r="C13" s="58" t="s">
        <v>142</v>
      </c>
      <c r="D13" s="59" t="s">
        <v>362</v>
      </c>
      <c r="E13" s="60"/>
      <c r="F13" s="58" t="s">
        <v>141</v>
      </c>
      <c r="G13" s="61">
        <f>IF(D13=0,0,IF(D13=1,1,2))</f>
        <v>2</v>
      </c>
      <c r="H13" s="63">
        <f>G13</f>
        <v>2</v>
      </c>
      <c r="I13" s="57"/>
    </row>
    <row r="14" spans="1:9" ht="145.80000000000001" thickTop="1" x14ac:dyDescent="0.25">
      <c r="A14" s="405" t="s">
        <v>101</v>
      </c>
      <c r="B14" s="471" t="s">
        <v>143</v>
      </c>
      <c r="C14" s="54" t="s">
        <v>157</v>
      </c>
      <c r="D14" s="55" t="s">
        <v>348</v>
      </c>
      <c r="E14" s="56"/>
      <c r="F14" s="239" t="s">
        <v>416</v>
      </c>
      <c r="G14" s="64">
        <f>IF(D14="Yes", 1, 0 )</f>
        <v>1</v>
      </c>
      <c r="H14" s="469">
        <f>SUM(G14:G16)</f>
        <v>3</v>
      </c>
    </row>
    <row r="15" spans="1:9" ht="105.6" x14ac:dyDescent="0.25">
      <c r="A15" s="406"/>
      <c r="B15" s="424"/>
      <c r="C15" s="54" t="s">
        <v>417</v>
      </c>
      <c r="D15" s="55" t="s">
        <v>348</v>
      </c>
      <c r="E15" s="56"/>
      <c r="F15" s="98" t="s">
        <v>418</v>
      </c>
      <c r="G15" s="64">
        <f>IF(D15="Yes", 1, 0 )</f>
        <v>1</v>
      </c>
      <c r="H15" s="438"/>
    </row>
    <row r="16" spans="1:9" ht="92.4" x14ac:dyDescent="0.25">
      <c r="A16" s="406"/>
      <c r="B16" s="424"/>
      <c r="C16" s="54" t="s">
        <v>158</v>
      </c>
      <c r="D16" s="55" t="s">
        <v>348</v>
      </c>
      <c r="E16" s="56"/>
      <c r="F16" s="54" t="s">
        <v>419</v>
      </c>
      <c r="G16" s="64">
        <f>IF(D16="Yes", 1, 0 )</f>
        <v>1</v>
      </c>
      <c r="H16" s="438"/>
    </row>
    <row r="17" spans="1:9" ht="95.4" x14ac:dyDescent="0.25">
      <c r="A17" s="406"/>
      <c r="B17" s="40" t="s">
        <v>144</v>
      </c>
      <c r="C17" s="37" t="s">
        <v>159</v>
      </c>
      <c r="D17" s="70">
        <v>0</v>
      </c>
      <c r="E17" s="53"/>
      <c r="F17" s="37" t="s">
        <v>185</v>
      </c>
      <c r="G17" s="65">
        <f>IF(D17=0,0,IF(D17=0.15,1.5,3.5))</f>
        <v>0</v>
      </c>
      <c r="H17" s="62">
        <f>G17</f>
        <v>0</v>
      </c>
    </row>
    <row r="18" spans="1:9" ht="145.19999999999999" x14ac:dyDescent="0.25">
      <c r="A18" s="406"/>
      <c r="B18" s="40" t="s">
        <v>145</v>
      </c>
      <c r="C18" s="37" t="s">
        <v>160</v>
      </c>
      <c r="D18" s="39" t="s">
        <v>348</v>
      </c>
      <c r="E18" s="53"/>
      <c r="F18" s="37" t="s">
        <v>420</v>
      </c>
      <c r="G18" s="48">
        <f>IF(D18="Yes", 3, 0 )</f>
        <v>3</v>
      </c>
      <c r="H18" s="66">
        <f>IF(G18=0,0,SUM(G18:G18))</f>
        <v>3</v>
      </c>
      <c r="I18"/>
    </row>
    <row r="19" spans="1:9" ht="79.5" customHeight="1" x14ac:dyDescent="0.25">
      <c r="A19" s="406"/>
      <c r="B19" s="423" t="s">
        <v>146</v>
      </c>
      <c r="C19" s="37" t="s">
        <v>364</v>
      </c>
      <c r="D19" s="39">
        <v>7</v>
      </c>
      <c r="E19" s="53"/>
      <c r="F19" s="407" t="s">
        <v>489</v>
      </c>
      <c r="G19" s="67">
        <f>IF(D19=0,0,IF(D19=1,0.5,IF(D19=2,1,IF(D19=3,1.5,IF(D19=4,2,IF(D19=5,2.5,IF(D19=6,3,IF(D19=7,3.5,4))))))))</f>
        <v>3.5</v>
      </c>
      <c r="H19" s="430">
        <f>IF(G19+G20&gt;4,4,G19+G20)</f>
        <v>4</v>
      </c>
      <c r="I19"/>
    </row>
    <row r="20" spans="1:9" ht="78.75" customHeight="1" x14ac:dyDescent="0.25">
      <c r="A20" s="406"/>
      <c r="B20" s="414"/>
      <c r="C20" s="37" t="s">
        <v>365</v>
      </c>
      <c r="D20" s="39">
        <v>2</v>
      </c>
      <c r="E20" s="53"/>
      <c r="F20" s="408"/>
      <c r="G20" s="67">
        <f>IF(D20=0,0,IF(D20=1,1,IF(D20=2,2,IF(D20=3,3,4))))</f>
        <v>2</v>
      </c>
      <c r="H20" s="431"/>
    </row>
    <row r="21" spans="1:9" ht="79.2" x14ac:dyDescent="0.25">
      <c r="A21" s="406"/>
      <c r="B21" s="40" t="s">
        <v>147</v>
      </c>
      <c r="C21" s="38" t="s">
        <v>161</v>
      </c>
      <c r="D21" s="39" t="s">
        <v>362</v>
      </c>
      <c r="E21" s="53"/>
      <c r="F21" s="37" t="s">
        <v>366</v>
      </c>
      <c r="G21" s="67">
        <f>IF(D21=0,0,IF(D21=1,1.5,3 ))</f>
        <v>3</v>
      </c>
      <c r="H21" s="66">
        <f>G21</f>
        <v>3</v>
      </c>
      <c r="I21" s="17"/>
    </row>
    <row r="22" spans="1:9" ht="66" x14ac:dyDescent="0.25">
      <c r="A22" s="406"/>
      <c r="B22" s="423" t="s">
        <v>148</v>
      </c>
      <c r="C22" s="37" t="s">
        <v>449</v>
      </c>
      <c r="D22" s="39" t="s">
        <v>348</v>
      </c>
      <c r="E22" s="53"/>
      <c r="F22" s="242" t="s">
        <v>421</v>
      </c>
      <c r="G22" s="48">
        <f>IF(D22="Yes", 2, 0 )</f>
        <v>2</v>
      </c>
      <c r="H22" s="420">
        <f>SUM(G22:G23)</f>
        <v>4</v>
      </c>
      <c r="I22" s="17"/>
    </row>
    <row r="23" spans="1:9" ht="52.8" x14ac:dyDescent="0.25">
      <c r="A23" s="406"/>
      <c r="B23" s="414"/>
      <c r="C23" s="37" t="s">
        <v>162</v>
      </c>
      <c r="D23" s="39" t="s">
        <v>348</v>
      </c>
      <c r="E23" s="53"/>
      <c r="F23" s="243" t="s">
        <v>422</v>
      </c>
      <c r="G23" s="48">
        <f>IF(D23="Yes", 2, 0 )</f>
        <v>2</v>
      </c>
      <c r="H23" s="416"/>
    </row>
    <row r="24" spans="1:9" ht="66" x14ac:dyDescent="0.25">
      <c r="A24" s="406"/>
      <c r="B24" s="423" t="s">
        <v>149</v>
      </c>
      <c r="C24" s="37" t="s">
        <v>165</v>
      </c>
      <c r="D24" s="39" t="s">
        <v>348</v>
      </c>
      <c r="E24" s="53"/>
      <c r="F24" s="407" t="s">
        <v>186</v>
      </c>
      <c r="G24" s="48">
        <f>IF(D24="Yes", 1.5, 0 )</f>
        <v>1.5</v>
      </c>
      <c r="H24" s="445">
        <f>SUM(G24:G26)</f>
        <v>4.5</v>
      </c>
    </row>
    <row r="25" spans="1:9" ht="52.8" x14ac:dyDescent="0.25">
      <c r="A25" s="406"/>
      <c r="B25" s="424"/>
      <c r="C25" s="37" t="s">
        <v>163</v>
      </c>
      <c r="D25" s="71" t="s">
        <v>348</v>
      </c>
      <c r="E25" s="72"/>
      <c r="F25" s="413"/>
      <c r="G25" s="49">
        <f>IF(D25="Yes", 1.5, 0 )</f>
        <v>1.5</v>
      </c>
      <c r="H25" s="446"/>
    </row>
    <row r="26" spans="1:9" ht="52.8" x14ac:dyDescent="0.25">
      <c r="A26" s="406"/>
      <c r="B26" s="425"/>
      <c r="C26" s="69" t="s">
        <v>164</v>
      </c>
      <c r="D26" s="73" t="s">
        <v>348</v>
      </c>
      <c r="E26" s="74"/>
      <c r="F26" s="408"/>
      <c r="G26" s="68">
        <f>IF(D26="Yes", 1.5, 0 )</f>
        <v>1.5</v>
      </c>
      <c r="H26" s="447"/>
    </row>
    <row r="27" spans="1:9" ht="52.8" x14ac:dyDescent="0.25">
      <c r="A27" s="406"/>
      <c r="B27" s="457" t="s">
        <v>150</v>
      </c>
      <c r="C27" s="37" t="s">
        <v>166</v>
      </c>
      <c r="D27" s="39"/>
      <c r="E27" s="53"/>
      <c r="F27" s="407" t="s">
        <v>398</v>
      </c>
      <c r="G27" s="48">
        <f>IF(D27="Yes", 2, 0 )</f>
        <v>0</v>
      </c>
      <c r="H27" s="410">
        <f>SUM(G27:G28)</f>
        <v>0</v>
      </c>
    </row>
    <row r="28" spans="1:9" ht="52.8" x14ac:dyDescent="0.25">
      <c r="A28" s="406"/>
      <c r="B28" s="414"/>
      <c r="C28" s="37" t="s">
        <v>167</v>
      </c>
      <c r="D28" s="39"/>
      <c r="E28" s="53"/>
      <c r="F28" s="408"/>
      <c r="G28" s="48">
        <f>IF(D28="Yes", 2, 0 )</f>
        <v>0</v>
      </c>
      <c r="H28" s="411"/>
    </row>
    <row r="29" spans="1:9" ht="55.8" x14ac:dyDescent="0.25">
      <c r="A29" s="406"/>
      <c r="B29" s="40" t="s">
        <v>151</v>
      </c>
      <c r="C29" s="37" t="s">
        <v>168</v>
      </c>
      <c r="D29" s="71" t="s">
        <v>347</v>
      </c>
      <c r="E29" s="53"/>
      <c r="F29" s="37" t="s">
        <v>187</v>
      </c>
      <c r="G29" s="48">
        <f>IF(D29="Yes", 1, 0 )</f>
        <v>0</v>
      </c>
      <c r="H29" s="66">
        <f>SUM(G29:G29)</f>
        <v>0</v>
      </c>
    </row>
    <row r="30" spans="1:9" ht="171.6" x14ac:dyDescent="0.25">
      <c r="A30" s="406"/>
      <c r="B30" s="40" t="s">
        <v>152</v>
      </c>
      <c r="C30" s="37" t="s">
        <v>475</v>
      </c>
      <c r="D30" s="39"/>
      <c r="E30" s="53"/>
      <c r="F30" s="37" t="s">
        <v>423</v>
      </c>
      <c r="G30" s="48">
        <f>IF(D30="Yes", 1.5, 0 )</f>
        <v>0</v>
      </c>
      <c r="H30" s="75">
        <f>IF(SUM(G30:G30)=0,0,1.5)</f>
        <v>0</v>
      </c>
    </row>
    <row r="31" spans="1:9" ht="52.8" x14ac:dyDescent="0.25">
      <c r="A31" s="406"/>
      <c r="B31" s="423" t="s">
        <v>153</v>
      </c>
      <c r="C31" s="77" t="s">
        <v>169</v>
      </c>
      <c r="D31" s="71" t="s">
        <v>347</v>
      </c>
      <c r="E31" s="72"/>
      <c r="F31" s="76" t="s">
        <v>424</v>
      </c>
      <c r="G31" s="48">
        <f>IF(D31="Yes", 3, 0 )</f>
        <v>0</v>
      </c>
      <c r="H31" s="458">
        <f>IF(D31="no",0,IF(G32=4,4,IF(G31=3,3,IF(G33=3,3))))</f>
        <v>0</v>
      </c>
    </row>
    <row r="32" spans="1:9" ht="66" x14ac:dyDescent="0.25">
      <c r="A32" s="406"/>
      <c r="B32" s="424"/>
      <c r="C32" s="76" t="s">
        <v>425</v>
      </c>
      <c r="D32" s="71" t="s">
        <v>348</v>
      </c>
      <c r="E32" s="72"/>
      <c r="F32" s="76" t="s">
        <v>389</v>
      </c>
      <c r="G32" s="48">
        <f>IF(D32="Yes", 4, 0 )</f>
        <v>4</v>
      </c>
      <c r="H32" s="459"/>
    </row>
    <row r="33" spans="1:9" ht="184.8" x14ac:dyDescent="0.25">
      <c r="A33" s="406"/>
      <c r="B33" s="425"/>
      <c r="C33" s="77" t="s">
        <v>426</v>
      </c>
      <c r="D33" s="78" t="s">
        <v>348</v>
      </c>
      <c r="E33" s="79"/>
      <c r="F33" s="77" t="s">
        <v>427</v>
      </c>
      <c r="G33" s="48">
        <f>IF(D33="Yes", 3, 0 )</f>
        <v>3</v>
      </c>
      <c r="H33" s="460"/>
    </row>
    <row r="34" spans="1:9" ht="95.4" x14ac:dyDescent="0.25">
      <c r="A34" s="406"/>
      <c r="B34" s="82" t="s">
        <v>154</v>
      </c>
      <c r="C34" s="54" t="s">
        <v>170</v>
      </c>
      <c r="D34" s="55" t="s">
        <v>367</v>
      </c>
      <c r="E34" s="56"/>
      <c r="F34" s="54" t="s">
        <v>428</v>
      </c>
      <c r="G34" s="64">
        <f>IF(D34="At least 50%", 5, IF(D34="At least 20%", 3, IF(D34="at least 10%",1)))</f>
        <v>3</v>
      </c>
      <c r="H34" s="83">
        <f>IF(G34=0,0,SUM(G34:G34))</f>
        <v>3</v>
      </c>
    </row>
    <row r="35" spans="1:9" ht="66" x14ac:dyDescent="0.25">
      <c r="A35" s="406"/>
      <c r="B35" s="414" t="s">
        <v>155</v>
      </c>
      <c r="C35" s="54" t="s">
        <v>239</v>
      </c>
      <c r="D35" s="55" t="s">
        <v>448</v>
      </c>
      <c r="E35" s="56"/>
      <c r="F35" s="408" t="s">
        <v>390</v>
      </c>
      <c r="G35" s="64">
        <f>IF(D35="Yes (only for heat or cool the rooms)",1.5,IF(D35="Yes (only for heat sanitary water)",1,IF(D35="Yes (for all purposed mentioned)",2.5, 0)))</f>
        <v>2.5</v>
      </c>
      <c r="H35" s="430">
        <f>IF(G35+G36&gt;3.5,3.5,G35+G36)</f>
        <v>3.5</v>
      </c>
    </row>
    <row r="36" spans="1:9" ht="66" x14ac:dyDescent="0.3">
      <c r="A36" s="406"/>
      <c r="B36" s="421"/>
      <c r="C36" s="37" t="s">
        <v>240</v>
      </c>
      <c r="D36" s="55" t="s">
        <v>476</v>
      </c>
      <c r="E36" s="53"/>
      <c r="F36" s="429"/>
      <c r="G36" s="64">
        <f>IF(D36="Yes (only for heat or cool the rooms)",2,IF(D36="Yes (only for heat sanitary water)",1.5,IF(D36="Yes (for all purposed mentioned)",3.5, 0)))</f>
        <v>2</v>
      </c>
      <c r="H36" s="431"/>
      <c r="I36" s="16"/>
    </row>
    <row r="37" spans="1:9" ht="56.4" thickBot="1" x14ac:dyDescent="0.3">
      <c r="A37" s="452"/>
      <c r="B37" s="85" t="s">
        <v>156</v>
      </c>
      <c r="C37" s="58" t="s">
        <v>429</v>
      </c>
      <c r="D37" s="87" t="s">
        <v>373</v>
      </c>
      <c r="E37" s="60"/>
      <c r="F37" s="58" t="s">
        <v>368</v>
      </c>
      <c r="G37" s="61">
        <f>IF(D37="at least 95%",1.5,IF(D37="at least 50%",1,0))</f>
        <v>0</v>
      </c>
      <c r="H37" s="86">
        <f>'Declarations- Optional Criteria'!$G$37</f>
        <v>0</v>
      </c>
    </row>
    <row r="38" spans="1:9" ht="69" customHeight="1" thickTop="1" x14ac:dyDescent="0.25">
      <c r="A38" s="382" t="s">
        <v>110</v>
      </c>
      <c r="B38" s="468" t="s">
        <v>171</v>
      </c>
      <c r="C38" s="54" t="s">
        <v>180</v>
      </c>
      <c r="D38" s="55" t="s">
        <v>348</v>
      </c>
      <c r="E38" s="88"/>
      <c r="F38" s="54" t="s">
        <v>369</v>
      </c>
      <c r="G38" s="64">
        <f>IF(D38="Yes", 2, 0 )</f>
        <v>2</v>
      </c>
      <c r="H38" s="469">
        <f>SUM(G38:G39)</f>
        <v>4</v>
      </c>
    </row>
    <row r="39" spans="1:9" ht="79.2" x14ac:dyDescent="0.25">
      <c r="A39" s="383"/>
      <c r="B39" s="419"/>
      <c r="C39" s="54" t="s">
        <v>386</v>
      </c>
      <c r="D39" s="55" t="s">
        <v>348</v>
      </c>
      <c r="E39" s="88"/>
      <c r="F39" s="54" t="s">
        <v>391</v>
      </c>
      <c r="G39" s="64">
        <f>IF(D39="Yes", 2, 0 )</f>
        <v>2</v>
      </c>
      <c r="H39" s="411"/>
    </row>
    <row r="40" spans="1:9" ht="39.6" x14ac:dyDescent="0.25">
      <c r="A40" s="383"/>
      <c r="B40" s="418" t="s">
        <v>172</v>
      </c>
      <c r="C40" s="54" t="s">
        <v>181</v>
      </c>
      <c r="D40" s="55" t="s">
        <v>348</v>
      </c>
      <c r="E40" s="88"/>
      <c r="F40" s="54" t="s">
        <v>430</v>
      </c>
      <c r="G40" s="64">
        <f>IF(D40="Yes", 1.5, 0 )</f>
        <v>1.5</v>
      </c>
      <c r="H40" s="410">
        <f>SUM(G40:G42)</f>
        <v>4.5</v>
      </c>
    </row>
    <row r="41" spans="1:9" ht="52.8" x14ac:dyDescent="0.25">
      <c r="A41" s="383"/>
      <c r="B41" s="470"/>
      <c r="C41" s="54" t="s">
        <v>182</v>
      </c>
      <c r="D41" s="55" t="s">
        <v>348</v>
      </c>
      <c r="E41" s="88"/>
      <c r="F41" s="407" t="s">
        <v>392</v>
      </c>
      <c r="G41" s="64">
        <f>IF(D41="Yes", 1.5, 0 )</f>
        <v>1.5</v>
      </c>
      <c r="H41" s="438"/>
    </row>
    <row r="42" spans="1:9" ht="52.8" x14ac:dyDescent="0.25">
      <c r="A42" s="383"/>
      <c r="B42" s="419"/>
      <c r="C42" s="37" t="s">
        <v>183</v>
      </c>
      <c r="D42" s="39" t="s">
        <v>348</v>
      </c>
      <c r="E42" s="53"/>
      <c r="F42" s="408"/>
      <c r="G42" s="48">
        <f>IF(D42="Yes", 1.5, 0 )</f>
        <v>1.5</v>
      </c>
      <c r="H42" s="411"/>
    </row>
    <row r="43" spans="1:9" ht="55.8" x14ac:dyDescent="0.25">
      <c r="A43" s="383"/>
      <c r="B43" s="40" t="s">
        <v>173</v>
      </c>
      <c r="C43" s="37" t="s">
        <v>184</v>
      </c>
      <c r="D43" s="71" t="s">
        <v>347</v>
      </c>
      <c r="E43" s="53"/>
      <c r="F43" s="37" t="s">
        <v>242</v>
      </c>
      <c r="G43" s="48">
        <f>IF(D43="Yes", 2.5, 0 )</f>
        <v>0</v>
      </c>
      <c r="H43" s="62">
        <f>G43</f>
        <v>0</v>
      </c>
    </row>
    <row r="44" spans="1:9" ht="66" x14ac:dyDescent="0.25">
      <c r="A44" s="383"/>
      <c r="B44" s="418" t="s">
        <v>174</v>
      </c>
      <c r="C44" s="37" t="s">
        <v>431</v>
      </c>
      <c r="D44" s="71" t="s">
        <v>348</v>
      </c>
      <c r="E44" s="53"/>
      <c r="F44" s="407" t="s">
        <v>461</v>
      </c>
      <c r="G44" s="48">
        <f>IF(D44="Yes", 3, 0 )</f>
        <v>3</v>
      </c>
      <c r="H44" s="410">
        <f>IF(G44=3,3,IF(G45=3,3))</f>
        <v>3</v>
      </c>
    </row>
    <row r="45" spans="1:9" ht="52.8" x14ac:dyDescent="0.25">
      <c r="A45" s="383"/>
      <c r="B45" s="419"/>
      <c r="C45" s="37" t="s">
        <v>188</v>
      </c>
      <c r="D45" s="71" t="s">
        <v>348</v>
      </c>
      <c r="E45" s="53"/>
      <c r="F45" s="408"/>
      <c r="G45" s="48">
        <f>IF(D45="Yes", 3, 0 )</f>
        <v>3</v>
      </c>
      <c r="H45" s="411"/>
    </row>
    <row r="46" spans="1:9" ht="66" x14ac:dyDescent="0.25">
      <c r="A46" s="383"/>
      <c r="B46" s="421" t="s">
        <v>175</v>
      </c>
      <c r="C46" s="37" t="s">
        <v>67</v>
      </c>
      <c r="D46" s="39" t="s">
        <v>373</v>
      </c>
      <c r="E46" s="53"/>
      <c r="F46" s="37" t="s">
        <v>370</v>
      </c>
      <c r="G46" s="48">
        <f>IF(D46="Yes", 0.5, 0 )</f>
        <v>0</v>
      </c>
      <c r="H46" s="422" t="b">
        <f>IF(G47=1.5,1.5,IF(G46=0.5,0.5))</f>
        <v>0</v>
      </c>
    </row>
    <row r="47" spans="1:9" ht="52.8" x14ac:dyDescent="0.25">
      <c r="A47" s="383"/>
      <c r="B47" s="421"/>
      <c r="C47" s="37" t="s">
        <v>68</v>
      </c>
      <c r="D47" s="71" t="s">
        <v>347</v>
      </c>
      <c r="E47" s="53"/>
      <c r="F47" s="37" t="s">
        <v>371</v>
      </c>
      <c r="G47" s="48">
        <f>IF(D47="Yes", 1.5, 0 )</f>
        <v>0</v>
      </c>
      <c r="H47" s="422"/>
    </row>
    <row r="48" spans="1:9" ht="79.2" x14ac:dyDescent="0.25">
      <c r="A48" s="383"/>
      <c r="B48" s="423" t="s">
        <v>176</v>
      </c>
      <c r="C48" s="37" t="s">
        <v>432</v>
      </c>
      <c r="D48" s="39" t="s">
        <v>348</v>
      </c>
      <c r="E48" s="53"/>
      <c r="F48" s="407" t="s">
        <v>462</v>
      </c>
      <c r="G48" s="64">
        <f>IF(D48="Yes", 1, 0 )</f>
        <v>1</v>
      </c>
      <c r="H48" s="410">
        <f>IF(G50=1.5,(G48+G50),G49+G48)</f>
        <v>2.5</v>
      </c>
    </row>
    <row r="49" spans="1:8" ht="79.2" x14ac:dyDescent="0.25">
      <c r="A49" s="383"/>
      <c r="B49" s="424"/>
      <c r="C49" s="76" t="s">
        <v>446</v>
      </c>
      <c r="D49" s="39" t="s">
        <v>347</v>
      </c>
      <c r="E49" s="72"/>
      <c r="F49" s="413"/>
      <c r="G49" s="64">
        <f>IF(D49="Yes", 0.5, 0)</f>
        <v>0</v>
      </c>
      <c r="H49" s="438"/>
    </row>
    <row r="50" spans="1:8" ht="56.25" customHeight="1" x14ac:dyDescent="0.25">
      <c r="A50" s="383"/>
      <c r="B50" s="425"/>
      <c r="C50" s="77" t="s">
        <v>447</v>
      </c>
      <c r="D50" s="39" t="s">
        <v>348</v>
      </c>
      <c r="E50" s="79"/>
      <c r="F50" s="437"/>
      <c r="G50" s="64">
        <f>IF(D50="Yes", 1.5, 0 )</f>
        <v>1.5</v>
      </c>
      <c r="H50" s="436"/>
    </row>
    <row r="51" spans="1:8" ht="52.8" x14ac:dyDescent="0.25">
      <c r="A51" s="383"/>
      <c r="B51" s="414" t="s">
        <v>177</v>
      </c>
      <c r="C51" s="54" t="s">
        <v>192</v>
      </c>
      <c r="D51" s="39" t="s">
        <v>348</v>
      </c>
      <c r="E51" s="56"/>
      <c r="F51" s="412" t="s">
        <v>191</v>
      </c>
      <c r="G51" s="64">
        <f>IF(D51="Yes", 1, 0 )</f>
        <v>1</v>
      </c>
      <c r="H51" s="416">
        <f>SUM(G51:G53)</f>
        <v>3</v>
      </c>
    </row>
    <row r="52" spans="1:8" ht="40.200000000000003" thickBot="1" x14ac:dyDescent="0.3">
      <c r="A52" s="383"/>
      <c r="B52" s="414"/>
      <c r="C52" s="37" t="s">
        <v>189</v>
      </c>
      <c r="D52" s="55" t="s">
        <v>348</v>
      </c>
      <c r="E52" s="56"/>
      <c r="F52" s="413"/>
      <c r="G52" s="64">
        <f>IF(D52="Yes", 1, 0 )</f>
        <v>1</v>
      </c>
      <c r="H52" s="416"/>
    </row>
    <row r="53" spans="1:8" ht="40.200000000000003" thickTop="1" x14ac:dyDescent="0.25">
      <c r="A53" s="383"/>
      <c r="B53" s="415"/>
      <c r="C53" s="37" t="s">
        <v>190</v>
      </c>
      <c r="D53" s="39" t="s">
        <v>348</v>
      </c>
      <c r="E53" s="53"/>
      <c r="F53" s="408"/>
      <c r="G53" s="48">
        <f>IF(D53="Yes", 1, 0 )</f>
        <v>1</v>
      </c>
      <c r="H53" s="417"/>
    </row>
    <row r="54" spans="1:8" ht="66" x14ac:dyDescent="0.25">
      <c r="A54" s="383"/>
      <c r="B54" s="418" t="s">
        <v>178</v>
      </c>
      <c r="C54" s="37" t="s">
        <v>193</v>
      </c>
      <c r="D54" s="39" t="s">
        <v>348</v>
      </c>
      <c r="E54" s="53"/>
      <c r="F54" s="407" t="s">
        <v>194</v>
      </c>
      <c r="G54" s="48">
        <f>IF(D54="Yes", 1.5, 0 )</f>
        <v>1.5</v>
      </c>
      <c r="H54" s="420">
        <f>IF(G54=1.5,1.5, IF(G55=1.5,1.5))</f>
        <v>1.5</v>
      </c>
    </row>
    <row r="55" spans="1:8" ht="69" customHeight="1" x14ac:dyDescent="0.25">
      <c r="A55" s="383"/>
      <c r="B55" s="419"/>
      <c r="C55" s="37" t="s">
        <v>195</v>
      </c>
      <c r="D55" s="39" t="s">
        <v>348</v>
      </c>
      <c r="E55" s="53"/>
      <c r="F55" s="408"/>
      <c r="G55" s="48">
        <f>IF(D55="Yes", 1.5, 0 )</f>
        <v>1.5</v>
      </c>
      <c r="H55" s="416"/>
    </row>
    <row r="56" spans="1:8" ht="91.5" customHeight="1" thickBot="1" x14ac:dyDescent="0.3">
      <c r="A56" s="384"/>
      <c r="B56" s="84" t="s">
        <v>179</v>
      </c>
      <c r="C56" s="89" t="s">
        <v>433</v>
      </c>
      <c r="D56" s="128" t="s">
        <v>474</v>
      </c>
      <c r="E56" s="129"/>
      <c r="F56" s="89" t="s">
        <v>243</v>
      </c>
      <c r="G56" s="125">
        <f>IF(D56="Yes exclusively native species",2,IF(D56="Yes native and/or non-invasive alien species",1.5,IF(D56="Yes exclusively non-invasive alien species",1, IF(D56="Yes absence of invasive alien species of Union concern", 0.5,0))))</f>
        <v>1</v>
      </c>
      <c r="H56" s="122">
        <f>G56</f>
        <v>1</v>
      </c>
    </row>
    <row r="57" spans="1:8" ht="142.5" customHeight="1" thickTop="1" x14ac:dyDescent="0.3">
      <c r="A57" s="370" t="s">
        <v>109</v>
      </c>
      <c r="B57" s="40" t="s">
        <v>196</v>
      </c>
      <c r="C57" s="76" t="s">
        <v>224</v>
      </c>
      <c r="D57" s="39" t="s">
        <v>372</v>
      </c>
      <c r="E57" s="102"/>
      <c r="F57" s="37" t="s">
        <v>395</v>
      </c>
      <c r="G57" s="48">
        <f>IF(D57=0,0,IF(D57=1,0.5,IF(D57 =2,1,IF(D57 =3,1.5,2))))</f>
        <v>2</v>
      </c>
      <c r="H57" s="62">
        <f t="shared" ref="H57:H62" si="0">G57</f>
        <v>2</v>
      </c>
    </row>
    <row r="58" spans="1:8" ht="132" x14ac:dyDescent="0.3">
      <c r="A58" s="371"/>
      <c r="B58" s="40" t="s">
        <v>197</v>
      </c>
      <c r="C58" s="95" t="s">
        <v>225</v>
      </c>
      <c r="D58" s="39" t="s">
        <v>372</v>
      </c>
      <c r="E58" s="102"/>
      <c r="F58" s="37" t="s">
        <v>394</v>
      </c>
      <c r="G58" s="48">
        <f>IF(D58=0,0,IF(D58=1,1,IF(D58 =2,2,IF(D58 =3,3,4))))</f>
        <v>4</v>
      </c>
      <c r="H58" s="62">
        <f t="shared" si="0"/>
        <v>4</v>
      </c>
    </row>
    <row r="59" spans="1:8" ht="42.6" x14ac:dyDescent="0.25">
      <c r="A59" s="371"/>
      <c r="B59" s="93" t="s">
        <v>198</v>
      </c>
      <c r="C59" s="37" t="s">
        <v>226</v>
      </c>
      <c r="D59" s="39" t="s">
        <v>434</v>
      </c>
      <c r="E59" s="53"/>
      <c r="F59" s="37" t="s">
        <v>244</v>
      </c>
      <c r="G59" s="48">
        <f>IF(D59="≥50%",1,IF(D59="≥70%",2,0))</f>
        <v>2</v>
      </c>
      <c r="H59" s="62">
        <f t="shared" si="0"/>
        <v>2</v>
      </c>
    </row>
    <row r="60" spans="1:8" ht="132" x14ac:dyDescent="0.25">
      <c r="A60" s="371"/>
      <c r="B60" s="96" t="s">
        <v>199</v>
      </c>
      <c r="C60" s="97" t="s">
        <v>227</v>
      </c>
      <c r="D60" s="39">
        <v>3</v>
      </c>
      <c r="E60" s="103"/>
      <c r="F60" s="54" t="s">
        <v>394</v>
      </c>
      <c r="G60" s="48">
        <f>IF(D60=0,0,IF(D60=1,0.5,IF(D60 =2,1,IF(D60 =3,1.5,2))))</f>
        <v>1.5</v>
      </c>
      <c r="H60" s="92">
        <f t="shared" si="0"/>
        <v>1.5</v>
      </c>
    </row>
    <row r="61" spans="1:8" ht="55.8" x14ac:dyDescent="0.25">
      <c r="A61" s="371"/>
      <c r="B61" s="40" t="s">
        <v>200</v>
      </c>
      <c r="C61" s="37" t="s">
        <v>233</v>
      </c>
      <c r="D61" s="39" t="s">
        <v>348</v>
      </c>
      <c r="E61" s="53"/>
      <c r="F61" s="37" t="s">
        <v>244</v>
      </c>
      <c r="G61" s="48">
        <f>IF(D61="Yes", 1.5, 0 )</f>
        <v>1.5</v>
      </c>
      <c r="H61" s="62">
        <f t="shared" si="0"/>
        <v>1.5</v>
      </c>
    </row>
    <row r="62" spans="1:8" ht="79.2" x14ac:dyDescent="0.25">
      <c r="A62" s="371"/>
      <c r="B62" s="99" t="s">
        <v>201</v>
      </c>
      <c r="C62" s="76" t="s">
        <v>228</v>
      </c>
      <c r="D62" s="71" t="s">
        <v>373</v>
      </c>
      <c r="E62" s="72"/>
      <c r="F62" s="98" t="s">
        <v>397</v>
      </c>
      <c r="G62" s="49">
        <f>IF(D62="Yes", 1, 0 )</f>
        <v>0</v>
      </c>
      <c r="H62" s="104">
        <f t="shared" si="0"/>
        <v>0</v>
      </c>
    </row>
    <row r="63" spans="1:8" ht="69.75" customHeight="1" x14ac:dyDescent="0.25">
      <c r="A63" s="409"/>
      <c r="B63" s="461" t="s">
        <v>202</v>
      </c>
      <c r="C63" s="105" t="s">
        <v>229</v>
      </c>
      <c r="D63" s="42" t="s">
        <v>348</v>
      </c>
      <c r="E63" s="112"/>
      <c r="F63" s="439" t="s">
        <v>393</v>
      </c>
      <c r="G63" s="106">
        <f>IF(D63="Yes", 1, 0 )</f>
        <v>1</v>
      </c>
      <c r="H63" s="464">
        <f>SUM(G63:G64)</f>
        <v>2</v>
      </c>
    </row>
    <row r="64" spans="1:8" ht="52.8" x14ac:dyDescent="0.25">
      <c r="A64" s="409"/>
      <c r="B64" s="461"/>
      <c r="C64" s="105" t="s">
        <v>230</v>
      </c>
      <c r="D64" s="42" t="s">
        <v>348</v>
      </c>
      <c r="E64" s="109"/>
      <c r="F64" s="440"/>
      <c r="G64" s="106">
        <f>IF(D64="Yes", 1, 0 )</f>
        <v>1</v>
      </c>
      <c r="H64" s="465"/>
    </row>
    <row r="65" spans="1:8" ht="79.2" x14ac:dyDescent="0.25">
      <c r="A65" s="371"/>
      <c r="B65" s="91" t="s">
        <v>203</v>
      </c>
      <c r="C65" s="98" t="s">
        <v>435</v>
      </c>
      <c r="D65" s="110" t="s">
        <v>374</v>
      </c>
      <c r="E65" s="111"/>
      <c r="F65" s="37" t="s">
        <v>244</v>
      </c>
      <c r="G65" s="107">
        <f>IF(D65="≥2",2,IF(D65=1,1, 0 ))</f>
        <v>2</v>
      </c>
      <c r="H65" s="108">
        <f>SUM(G65:G65)</f>
        <v>2</v>
      </c>
    </row>
    <row r="66" spans="1:8" ht="66" x14ac:dyDescent="0.25">
      <c r="A66" s="371"/>
      <c r="B66" s="462" t="s">
        <v>204</v>
      </c>
      <c r="C66" s="100" t="s">
        <v>231</v>
      </c>
      <c r="D66" s="71" t="s">
        <v>373</v>
      </c>
      <c r="E66" s="112"/>
      <c r="F66" s="100" t="s">
        <v>375</v>
      </c>
      <c r="G66" s="106">
        <f>IF(D66="Yes", 1, 0 )</f>
        <v>0</v>
      </c>
      <c r="H66" s="466">
        <f>IF(D66="no",0,SUM(G66:G67))</f>
        <v>2</v>
      </c>
    </row>
    <row r="67" spans="1:8" ht="79.8" thickBot="1" x14ac:dyDescent="0.3">
      <c r="A67" s="372"/>
      <c r="B67" s="463"/>
      <c r="C67" s="101" t="s">
        <v>232</v>
      </c>
      <c r="D67" s="59" t="s">
        <v>348</v>
      </c>
      <c r="E67" s="113"/>
      <c r="F67" s="101" t="s">
        <v>245</v>
      </c>
      <c r="G67" s="114">
        <f>IF(D67="Yes", 2, 0 )</f>
        <v>2</v>
      </c>
      <c r="H67" s="467"/>
    </row>
    <row r="68" spans="1:8" ht="43.2" thickTop="1" x14ac:dyDescent="0.25">
      <c r="A68" s="361" t="s">
        <v>118</v>
      </c>
      <c r="B68" s="40" t="s">
        <v>205</v>
      </c>
      <c r="C68" s="37" t="s">
        <v>234</v>
      </c>
      <c r="D68" s="41" t="s">
        <v>348</v>
      </c>
      <c r="E68" s="115"/>
      <c r="F68" s="37" t="s">
        <v>246</v>
      </c>
      <c r="G68" s="116">
        <f>IF(D68="Yes", 1, 0 )</f>
        <v>1</v>
      </c>
      <c r="H68" s="62">
        <f>G68</f>
        <v>1</v>
      </c>
    </row>
    <row r="69" spans="1:8" ht="66" x14ac:dyDescent="0.25">
      <c r="A69" s="361"/>
      <c r="B69" s="418" t="s">
        <v>206</v>
      </c>
      <c r="C69" s="54" t="s">
        <v>248</v>
      </c>
      <c r="D69" s="39">
        <v>2</v>
      </c>
      <c r="E69" s="123"/>
      <c r="F69" s="407" t="s">
        <v>247</v>
      </c>
      <c r="G69" s="427">
        <f>IF(D69=0,0,IF(D69=1,0.5,IF(D69 =2,1,IF(D69 =3,1.5,2))))</f>
        <v>1</v>
      </c>
      <c r="H69" s="410">
        <f>IF(D70="no",0,G69)</f>
        <v>1</v>
      </c>
    </row>
    <row r="70" spans="1:8" ht="26.4" x14ac:dyDescent="0.25">
      <c r="A70" s="361"/>
      <c r="B70" s="426"/>
      <c r="C70" s="54" t="s">
        <v>249</v>
      </c>
      <c r="D70" s="55" t="s">
        <v>348</v>
      </c>
      <c r="E70" s="124"/>
      <c r="F70" s="408"/>
      <c r="G70" s="428"/>
      <c r="H70" s="436"/>
    </row>
    <row r="71" spans="1:8" ht="63.6" customHeight="1" x14ac:dyDescent="0.25">
      <c r="A71" s="361"/>
      <c r="B71" s="90" t="s">
        <v>207</v>
      </c>
      <c r="C71" s="37" t="s">
        <v>481</v>
      </c>
      <c r="D71" s="55" t="s">
        <v>348</v>
      </c>
      <c r="E71" s="56"/>
      <c r="F71" s="37" t="s">
        <v>482</v>
      </c>
      <c r="G71" s="64">
        <f>IF(D71="Yes", 1, 0 )</f>
        <v>1</v>
      </c>
      <c r="H71" s="92">
        <f>G71</f>
        <v>1</v>
      </c>
    </row>
    <row r="72" spans="1:8" ht="39.6" x14ac:dyDescent="0.25">
      <c r="A72" s="361"/>
      <c r="B72" s="423" t="s">
        <v>208</v>
      </c>
      <c r="C72" s="37" t="s">
        <v>257</v>
      </c>
      <c r="D72" s="127" t="s">
        <v>374</v>
      </c>
      <c r="E72" s="126"/>
      <c r="F72" s="407" t="s">
        <v>259</v>
      </c>
      <c r="G72" s="48">
        <f>IF(D72=1, 1,IF(D72="≥2",2,0))</f>
        <v>2</v>
      </c>
      <c r="H72" s="410">
        <f>G72+G73</f>
        <v>2.5</v>
      </c>
    </row>
    <row r="73" spans="1:8" ht="51" customHeight="1" x14ac:dyDescent="0.3">
      <c r="A73" s="361"/>
      <c r="B73" s="424"/>
      <c r="C73" s="37" t="s">
        <v>258</v>
      </c>
      <c r="D73" s="39" t="s">
        <v>348</v>
      </c>
      <c r="E73" s="102"/>
      <c r="F73" s="408"/>
      <c r="G73" s="48">
        <f>IF(D73="Yes", 0.5, 0)</f>
        <v>0.5</v>
      </c>
      <c r="H73" s="438"/>
    </row>
    <row r="74" spans="1:8" ht="52.8" x14ac:dyDescent="0.25">
      <c r="A74" s="361"/>
      <c r="B74" s="40" t="s">
        <v>210</v>
      </c>
      <c r="C74" s="37" t="s">
        <v>235</v>
      </c>
      <c r="D74" s="39" t="s">
        <v>348</v>
      </c>
      <c r="E74" s="53"/>
      <c r="F74" s="37" t="s">
        <v>250</v>
      </c>
      <c r="G74" s="48">
        <f>IF(D74="Yes", 1, 0 )</f>
        <v>1</v>
      </c>
      <c r="H74" s="62">
        <f>G74</f>
        <v>1</v>
      </c>
    </row>
    <row r="75" spans="1:8" ht="66" x14ac:dyDescent="0.25">
      <c r="A75" s="361"/>
      <c r="B75" s="423" t="s">
        <v>209</v>
      </c>
      <c r="C75" s="37" t="s">
        <v>251</v>
      </c>
      <c r="D75" s="39" t="s">
        <v>348</v>
      </c>
      <c r="E75" s="53"/>
      <c r="F75" s="407" t="s">
        <v>463</v>
      </c>
      <c r="G75" s="48">
        <f>IF(D75="Yes", 1, 0 )</f>
        <v>1</v>
      </c>
      <c r="H75" s="441">
        <f>G75+G76+G77</f>
        <v>3</v>
      </c>
    </row>
    <row r="76" spans="1:8" ht="39.6" x14ac:dyDescent="0.25">
      <c r="A76" s="361"/>
      <c r="B76" s="424"/>
      <c r="C76" s="37" t="s">
        <v>252</v>
      </c>
      <c r="D76" s="39" t="s">
        <v>373</v>
      </c>
      <c r="E76" s="53"/>
      <c r="F76" s="408"/>
      <c r="G76" s="48">
        <f>IF(D76="Yes", 1, 0 )</f>
        <v>0</v>
      </c>
      <c r="H76" s="442"/>
    </row>
    <row r="77" spans="1:8" ht="105.6" x14ac:dyDescent="0.25">
      <c r="A77" s="361"/>
      <c r="B77" s="414"/>
      <c r="C77" s="38" t="s">
        <v>253</v>
      </c>
      <c r="D77" s="39" t="s">
        <v>437</v>
      </c>
      <c r="E77" s="53"/>
      <c r="F77" s="37" t="s">
        <v>396</v>
      </c>
      <c r="G77" s="48">
        <f>IF(D77="At least 4",2,IF(D77= "At least 2",1,0))</f>
        <v>2</v>
      </c>
      <c r="H77" s="443"/>
    </row>
    <row r="78" spans="1:8" ht="45.75" customHeight="1" x14ac:dyDescent="0.25">
      <c r="A78" s="361"/>
      <c r="B78" s="40" t="s">
        <v>211</v>
      </c>
      <c r="C78" s="37" t="s">
        <v>254</v>
      </c>
      <c r="D78" s="39" t="s">
        <v>348</v>
      </c>
      <c r="E78" s="53"/>
      <c r="F78" s="37" t="s">
        <v>255</v>
      </c>
      <c r="G78" s="48">
        <f>IF(D78="Yes", 2, 0 )</f>
        <v>2</v>
      </c>
      <c r="H78" s="62">
        <f>G78</f>
        <v>2</v>
      </c>
    </row>
    <row r="79" spans="1:8" ht="92.55" customHeight="1" thickBot="1" x14ac:dyDescent="0.3">
      <c r="A79" s="361"/>
      <c r="B79" s="432" t="s">
        <v>212</v>
      </c>
      <c r="C79" s="38" t="s">
        <v>237</v>
      </c>
      <c r="D79" s="39" t="s">
        <v>445</v>
      </c>
      <c r="E79" s="53"/>
      <c r="F79" s="407" t="s">
        <v>256</v>
      </c>
      <c r="G79" s="48">
        <f>IF(D79="Four or more environmental actions",2,IF(D79="Three environmental actions",1.5,IF(D79="Two environmental actions",1,IF(D79="One environmental action",0.5,0))))</f>
        <v>2</v>
      </c>
      <c r="H79" s="434">
        <f>SUM(G79:G80)</f>
        <v>3</v>
      </c>
    </row>
    <row r="80" spans="1:8" ht="76.5" customHeight="1" thickTop="1" thickBot="1" x14ac:dyDescent="0.3">
      <c r="A80" s="361"/>
      <c r="B80" s="433"/>
      <c r="C80" s="58" t="s">
        <v>236</v>
      </c>
      <c r="D80" s="59" t="s">
        <v>436</v>
      </c>
      <c r="E80" s="283"/>
      <c r="F80" s="444"/>
      <c r="G80" s="61">
        <f>IF(D80="Two or more social actions",1, IF(D80="One social action",0.5,0))</f>
        <v>1</v>
      </c>
      <c r="H80" s="435"/>
    </row>
    <row r="81" spans="1:7" ht="27" customHeight="1" thickTop="1" thickBot="1" x14ac:dyDescent="0.45">
      <c r="A81" s="8"/>
      <c r="B81" s="349" t="s">
        <v>469</v>
      </c>
      <c r="C81" s="349"/>
      <c r="D81" s="349"/>
      <c r="E81" s="15"/>
      <c r="F81" s="15"/>
      <c r="G81" s="15"/>
    </row>
    <row r="82" spans="1:7" ht="50.1" customHeight="1" x14ac:dyDescent="0.25">
      <c r="A82" s="8"/>
      <c r="B82" s="280" t="s">
        <v>465</v>
      </c>
      <c r="C82" s="339"/>
      <c r="D82" s="340"/>
      <c r="E82" s="15"/>
      <c r="F82" s="15"/>
      <c r="G82" s="15"/>
    </row>
    <row r="83" spans="1:7" ht="50.1" customHeight="1" x14ac:dyDescent="0.25">
      <c r="A83" s="8"/>
      <c r="B83" s="281" t="s">
        <v>466</v>
      </c>
      <c r="C83" s="341"/>
      <c r="D83" s="342"/>
      <c r="E83" s="5"/>
      <c r="F83" s="5"/>
      <c r="G83" s="15"/>
    </row>
    <row r="84" spans="1:7" ht="50.1" customHeight="1" x14ac:dyDescent="0.25">
      <c r="A84" s="8"/>
      <c r="B84" s="281" t="s">
        <v>467</v>
      </c>
      <c r="C84" s="341"/>
      <c r="D84" s="342"/>
      <c r="E84" s="5"/>
      <c r="F84" s="5"/>
      <c r="G84" s="15"/>
    </row>
    <row r="85" spans="1:7" ht="50.1" customHeight="1" thickBot="1" x14ac:dyDescent="0.3">
      <c r="A85" s="8"/>
      <c r="B85" s="282" t="s">
        <v>468</v>
      </c>
      <c r="C85" s="343"/>
      <c r="D85" s="344"/>
      <c r="E85" s="5"/>
      <c r="F85" s="5"/>
      <c r="G85" s="15"/>
    </row>
    <row r="86" spans="1:7" ht="13.2" x14ac:dyDescent="0.25">
      <c r="A86" s="15"/>
      <c r="B86" s="15"/>
      <c r="C86" s="15"/>
      <c r="D86" s="15"/>
      <c r="E86" s="15"/>
      <c r="F86" s="15"/>
      <c r="G86" s="15"/>
    </row>
    <row r="87" spans="1:7" ht="13.2" x14ac:dyDescent="0.25">
      <c r="A87" s="15"/>
      <c r="B87" s="15"/>
      <c r="C87" s="15"/>
      <c r="D87" s="15"/>
      <c r="E87" s="15"/>
      <c r="F87" s="15"/>
      <c r="G87" s="15"/>
    </row>
    <row r="88" spans="1:7" ht="13.2" x14ac:dyDescent="0.25">
      <c r="A88" s="15"/>
      <c r="B88" s="15"/>
      <c r="C88" s="15"/>
      <c r="D88" s="15"/>
      <c r="E88" s="15"/>
      <c r="F88" s="15"/>
      <c r="G88" s="15"/>
    </row>
    <row r="89" spans="1:7" ht="13.2" x14ac:dyDescent="0.25">
      <c r="A89" s="15"/>
      <c r="B89" s="15"/>
      <c r="C89" s="15"/>
      <c r="D89" s="15"/>
      <c r="E89" s="15"/>
      <c r="F89" s="15"/>
      <c r="G89" s="15"/>
    </row>
    <row r="90" spans="1:7" ht="13.2" x14ac:dyDescent="0.25">
      <c r="A90" s="15"/>
      <c r="B90" s="15"/>
      <c r="C90" s="15"/>
      <c r="D90" s="15"/>
      <c r="E90" s="15"/>
      <c r="F90" s="15"/>
      <c r="G90" s="15"/>
    </row>
    <row r="91" spans="1:7" ht="13.2" x14ac:dyDescent="0.25">
      <c r="A91" s="15"/>
      <c r="B91" s="15"/>
      <c r="C91" s="15"/>
      <c r="D91" s="15"/>
      <c r="E91" s="15"/>
      <c r="F91" s="15"/>
      <c r="G91" s="15"/>
    </row>
    <row r="92" spans="1:7" ht="13.2" x14ac:dyDescent="0.25">
      <c r="A92" s="15"/>
      <c r="B92" s="15"/>
      <c r="C92" s="15"/>
      <c r="D92" s="15"/>
      <c r="E92" s="15"/>
      <c r="F92" s="15"/>
      <c r="G92" s="15"/>
    </row>
    <row r="93" spans="1:7" ht="13.2" x14ac:dyDescent="0.25">
      <c r="A93" s="15"/>
      <c r="B93" s="15"/>
      <c r="C93" s="15"/>
      <c r="D93" s="15"/>
      <c r="E93" s="15"/>
      <c r="F93" s="15"/>
      <c r="G93" s="15"/>
    </row>
    <row r="94" spans="1:7" ht="13.2" x14ac:dyDescent="0.25">
      <c r="A94" s="15"/>
      <c r="B94" s="15"/>
      <c r="C94" s="15"/>
      <c r="D94" s="15"/>
      <c r="E94" s="15"/>
      <c r="F94" s="15"/>
      <c r="G94" s="15"/>
    </row>
  </sheetData>
  <sheetProtection selectLockedCells="1" selectUnlockedCells="1"/>
  <customSheetViews>
    <customSheetView guid="{B57AFC39-7BC2-4CBD-A0A8-87008E0DB765}" scale="85" topLeftCell="A68">
      <selection activeCell="E68" sqref="E68"/>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85" topLeftCell="A31">
      <selection activeCell="C34" sqref="C34"/>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75">
    <mergeCell ref="B14:B16"/>
    <mergeCell ref="H14:H16"/>
    <mergeCell ref="B19:B20"/>
    <mergeCell ref="B22:B23"/>
    <mergeCell ref="H22:H23"/>
    <mergeCell ref="H19:H20"/>
    <mergeCell ref="F19:F20"/>
    <mergeCell ref="B63:B64"/>
    <mergeCell ref="B66:B67"/>
    <mergeCell ref="H63:H64"/>
    <mergeCell ref="H66:H67"/>
    <mergeCell ref="B38:B39"/>
    <mergeCell ref="H38:H39"/>
    <mergeCell ref="B40:B42"/>
    <mergeCell ref="H40:H42"/>
    <mergeCell ref="B44:B45"/>
    <mergeCell ref="H27:H28"/>
    <mergeCell ref="B31:B33"/>
    <mergeCell ref="B27:B28"/>
    <mergeCell ref="H31:H33"/>
    <mergeCell ref="F27:F28"/>
    <mergeCell ref="H24:H26"/>
    <mergeCell ref="B24:B26"/>
    <mergeCell ref="F24:F26"/>
    <mergeCell ref="A1:G1"/>
    <mergeCell ref="A2:F2"/>
    <mergeCell ref="G2:H2"/>
    <mergeCell ref="A4:A13"/>
    <mergeCell ref="B4:B6"/>
    <mergeCell ref="H4:H6"/>
    <mergeCell ref="B7:B9"/>
    <mergeCell ref="H7:H9"/>
    <mergeCell ref="A14:A37"/>
    <mergeCell ref="B11:B12"/>
    <mergeCell ref="F11:F12"/>
    <mergeCell ref="H11:H12"/>
    <mergeCell ref="B35:B36"/>
    <mergeCell ref="F35:F36"/>
    <mergeCell ref="H35:H36"/>
    <mergeCell ref="B75:B77"/>
    <mergeCell ref="B79:B80"/>
    <mergeCell ref="H79:H80"/>
    <mergeCell ref="H69:H70"/>
    <mergeCell ref="B72:B73"/>
    <mergeCell ref="F41:F42"/>
    <mergeCell ref="F44:F45"/>
    <mergeCell ref="F48:F50"/>
    <mergeCell ref="H48:H50"/>
    <mergeCell ref="F63:F64"/>
    <mergeCell ref="H75:H77"/>
    <mergeCell ref="F75:F76"/>
    <mergeCell ref="F79:F80"/>
    <mergeCell ref="H72:H73"/>
    <mergeCell ref="A38:A56"/>
    <mergeCell ref="A57:A67"/>
    <mergeCell ref="A68:A80"/>
    <mergeCell ref="H44:H45"/>
    <mergeCell ref="F51:F53"/>
    <mergeCell ref="B51:B53"/>
    <mergeCell ref="H51:H53"/>
    <mergeCell ref="B54:B55"/>
    <mergeCell ref="F54:F55"/>
    <mergeCell ref="H54:H55"/>
    <mergeCell ref="B46:B47"/>
    <mergeCell ref="H46:H47"/>
    <mergeCell ref="B48:B50"/>
    <mergeCell ref="B69:B70"/>
    <mergeCell ref="F69:F70"/>
    <mergeCell ref="G69:G70"/>
    <mergeCell ref="C83:D83"/>
    <mergeCell ref="C84:D84"/>
    <mergeCell ref="C85:D85"/>
    <mergeCell ref="F72:F73"/>
    <mergeCell ref="B81:D81"/>
    <mergeCell ref="C82:D82"/>
  </mergeCells>
  <dataValidations count="21">
    <dataValidation type="list" operator="equal" allowBlank="1" sqref="D77" xr:uid="{00000000-0002-0000-0300-000000000000}">
      <formula1>"None,At least 2,At least 4"</formula1>
    </dataValidation>
    <dataValidation type="list" operator="equal" sqref="D76 D18 D78" xr:uid="{00000000-0002-0000-0300-000001000000}">
      <formula1>"Yes,No,Not applicable"</formula1>
    </dataValidation>
    <dataValidation type="list" operator="equal" sqref="D52:D55 D30:D33 D11:D12 D40:D42 D14:D16 D38 D22:D28 D61 D63:D64 D4:D9 D68 D70:D71 D73:D75" xr:uid="{00000000-0002-0000-0300-000002000000}">
      <formula1>"Yes,No"</formula1>
      <formula2>0</formula2>
    </dataValidation>
    <dataValidation type="list" operator="equal" allowBlank="1" showErrorMessage="1" sqref="D79" xr:uid="{00000000-0002-0000-0300-000003000000}">
      <formula1>"None,One environmental action,Two environmental actions, Three environmental actions, Four or more environmental actions"</formula1>
    </dataValidation>
    <dataValidation type="list" operator="equal" allowBlank="1" showErrorMessage="1" sqref="D80" xr:uid="{00000000-0002-0000-0300-000004000000}">
      <formula1>"None,One social action,Two or more social actions"</formula1>
    </dataValidation>
    <dataValidation type="list" operator="equal" allowBlank="1" sqref="D57:D58 D60 D69" xr:uid="{00000000-0002-0000-0300-000005000000}">
      <formula1>"0,1,2,3,≥4"</formula1>
    </dataValidation>
    <dataValidation type="list" operator="equal" sqref="D56" xr:uid="{00000000-0002-0000-0300-000006000000}">
      <formula1>"Yes absence of invasive alien species of Union concern, Yes exclusively non-invasive alien species,Yes native and/or non-invasive alien species, Yes exclusively native species,No, Not applicable"</formula1>
    </dataValidation>
    <dataValidation type="list" operator="equal" sqref="D59" xr:uid="{00000000-0002-0000-0300-000007000000}">
      <formula1>"No, ≥50%, ≥70%"</formula1>
    </dataValidation>
    <dataValidation type="list" operator="equal" sqref="D62 D43:D51 D29 D66:D67" xr:uid="{00000000-0002-0000-0300-000008000000}">
      <formula1>"Yes,No, Not applicable"</formula1>
    </dataValidation>
    <dataValidation type="list" operator="equal" sqref="D65" xr:uid="{00000000-0002-0000-0300-000009000000}">
      <formula1>"No, 1, ≥2"</formula1>
    </dataValidation>
    <dataValidation type="list" operator="equal" allowBlank="1" showErrorMessage="1" sqref="D72" xr:uid="{00000000-0002-0000-0300-00000A000000}">
      <formula1>"0,1,≥2"</formula1>
    </dataValidation>
    <dataValidation type="list" operator="equal" allowBlank="1" sqref="D37" xr:uid="{00000000-0002-0000-0300-00000B000000}">
      <formula1>"0%,At least 50%, At least 95%, Not applicable"</formula1>
    </dataValidation>
    <dataValidation type="list" operator="equal" sqref="D21" xr:uid="{00000000-0002-0000-0300-00000C000000}">
      <formula1>"0,1,2,&gt;2,"</formula1>
      <formula2>0</formula2>
    </dataValidation>
    <dataValidation type="list" operator="equal" allowBlank="1" sqref="D17" xr:uid="{00000000-0002-0000-0300-00000D000000}">
      <formula1>"0%,15%,30%"</formula1>
    </dataValidation>
    <dataValidation type="list" operator="equal" allowBlank="1" sqref="D34" xr:uid="{00000000-0002-0000-0300-00000E000000}">
      <formula1>"At least 10%, At least 20%, At least 50%"</formula1>
    </dataValidation>
    <dataValidation type="list" operator="equal" allowBlank="1" sqref="D13" xr:uid="{00000000-0002-0000-0300-00000F000000}">
      <formula1>"0,1,2,&gt;2,"</formula1>
    </dataValidation>
    <dataValidation type="list" operator="equal" sqref="D20" xr:uid="{00000000-0002-0000-0300-000010000000}">
      <formula1>"0,1,2,3,4,&gt;4,"</formula1>
    </dataValidation>
    <dataValidation type="list" operator="equal" sqref="D39" xr:uid="{00000000-0002-0000-0300-000011000000}">
      <formula1>"Yes, No"</formula1>
    </dataValidation>
    <dataValidation type="list" operator="equal" allowBlank="1" sqref="D10" xr:uid="{00000000-0002-0000-0300-000012000000}">
      <formula1>"0,1,2"</formula1>
    </dataValidation>
    <dataValidation type="list" operator="equal" sqref="D19" xr:uid="{00000000-0002-0000-0300-000013000000}">
      <formula1>"0,1,2,3,4,5,6,7,8"</formula1>
    </dataValidation>
    <dataValidation type="list" operator="equal" sqref="D35:D36" xr:uid="{00000000-0002-0000-0300-000014000000}">
      <formula1>"Yes (only for heat or cool the rooms), Yes (only for heat sanitary water), Yes (for all purposed mentioned),No"</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E84"/>
  <sheetViews>
    <sheetView topLeftCell="A58" zoomScaleNormal="100" workbookViewId="0">
      <selection activeCell="C76" sqref="C76:C78"/>
    </sheetView>
  </sheetViews>
  <sheetFormatPr defaultColWidth="57.77734375" defaultRowHeight="13.2" x14ac:dyDescent="0.25"/>
  <cols>
    <col min="1" max="1" width="16.77734375" style="145" customWidth="1"/>
    <col min="2" max="2" width="115.21875" style="147" customWidth="1"/>
    <col min="3" max="3" width="39.77734375" style="145" customWidth="1"/>
    <col min="4" max="5" width="30.21875" style="145" customWidth="1"/>
    <col min="6" max="16384" width="57.77734375" style="145"/>
  </cols>
  <sheetData>
    <row r="1" spans="1:4" ht="20.25" customHeight="1" x14ac:dyDescent="0.25">
      <c r="A1" s="475" t="s">
        <v>344</v>
      </c>
      <c r="B1" s="475"/>
      <c r="C1" s="475"/>
    </row>
    <row r="2" spans="1:4" ht="20.25" customHeight="1" x14ac:dyDescent="0.25">
      <c r="A2" s="474" t="s">
        <v>26</v>
      </c>
      <c r="B2" s="474"/>
      <c r="C2" s="474"/>
      <c r="D2" s="144"/>
    </row>
    <row r="3" spans="1:4" ht="20.25" customHeight="1" thickBot="1" x14ac:dyDescent="0.3">
      <c r="A3" s="27" t="s">
        <v>16</v>
      </c>
      <c r="B3" s="29" t="s">
        <v>22</v>
      </c>
      <c r="C3" s="131" t="s">
        <v>241</v>
      </c>
      <c r="D3" s="146"/>
    </row>
    <row r="4" spans="1:4" ht="14.4" thickTop="1" thickBot="1" x14ac:dyDescent="0.3">
      <c r="A4" s="448" t="s">
        <v>25</v>
      </c>
      <c r="B4" s="491" t="s">
        <v>120</v>
      </c>
      <c r="C4" s="479">
        <f>'Declarations- Optional Criteria'!H4:H6</f>
        <v>5</v>
      </c>
    </row>
    <row r="5" spans="1:4" ht="14.4" thickTop="1" thickBot="1" x14ac:dyDescent="0.3">
      <c r="A5" s="448"/>
      <c r="B5" s="492"/>
      <c r="C5" s="476"/>
    </row>
    <row r="6" spans="1:4" ht="14.4" thickTop="1" thickBot="1" x14ac:dyDescent="0.3">
      <c r="A6" s="448"/>
      <c r="B6" s="478"/>
      <c r="C6" s="476"/>
    </row>
    <row r="7" spans="1:4" ht="14.4" thickTop="1" thickBot="1" x14ac:dyDescent="0.3">
      <c r="A7" s="448"/>
      <c r="B7" s="478" t="s">
        <v>121</v>
      </c>
      <c r="C7" s="476">
        <f>'Declarations- Optional Criteria'!H7:H9</f>
        <v>5</v>
      </c>
    </row>
    <row r="8" spans="1:4" ht="14.4" thickTop="1" thickBot="1" x14ac:dyDescent="0.3">
      <c r="A8" s="448"/>
      <c r="B8" s="478"/>
      <c r="C8" s="476"/>
    </row>
    <row r="9" spans="1:4" ht="14.4" thickTop="1" thickBot="1" x14ac:dyDescent="0.3">
      <c r="A9" s="448"/>
      <c r="B9" s="478"/>
      <c r="C9" s="476"/>
    </row>
    <row r="10" spans="1:4" ht="30.6" thickTop="1" thickBot="1" x14ac:dyDescent="0.3">
      <c r="A10" s="448"/>
      <c r="B10" s="132" t="s">
        <v>122</v>
      </c>
      <c r="C10" s="130">
        <f>'Declarations- Optional Criteria'!H10</f>
        <v>4</v>
      </c>
    </row>
    <row r="11" spans="1:4" ht="14.4" thickTop="1" thickBot="1" x14ac:dyDescent="0.3">
      <c r="A11" s="448"/>
      <c r="B11" s="478" t="s">
        <v>131</v>
      </c>
      <c r="C11" s="476">
        <f>'Declarations- Optional Criteria'!H11:H12</f>
        <v>2</v>
      </c>
    </row>
    <row r="12" spans="1:4" ht="14.4" thickTop="1" thickBot="1" x14ac:dyDescent="0.3">
      <c r="A12" s="448"/>
      <c r="B12" s="478"/>
      <c r="C12" s="476"/>
    </row>
    <row r="13" spans="1:4" ht="30.6" thickTop="1" thickBot="1" x14ac:dyDescent="0.3">
      <c r="A13" s="448"/>
      <c r="B13" s="136" t="s">
        <v>133</v>
      </c>
      <c r="C13" s="137">
        <f>'Declarations- Optional Criteria'!H13</f>
        <v>2</v>
      </c>
    </row>
    <row r="14" spans="1:4" ht="13.8" thickTop="1" x14ac:dyDescent="0.25">
      <c r="A14" s="405" t="s">
        <v>101</v>
      </c>
      <c r="B14" s="480" t="s">
        <v>143</v>
      </c>
      <c r="C14" s="479">
        <f>'Declarations- Optional Criteria'!H14:H16</f>
        <v>3</v>
      </c>
    </row>
    <row r="15" spans="1:4" x14ac:dyDescent="0.25">
      <c r="A15" s="406"/>
      <c r="B15" s="478"/>
      <c r="C15" s="476"/>
    </row>
    <row r="16" spans="1:4" x14ac:dyDescent="0.25">
      <c r="A16" s="406"/>
      <c r="B16" s="478"/>
      <c r="C16" s="476"/>
    </row>
    <row r="17" spans="1:3" ht="29.4" x14ac:dyDescent="0.25">
      <c r="A17" s="406"/>
      <c r="B17" s="132" t="s">
        <v>144</v>
      </c>
      <c r="C17" s="130">
        <f>'Declarations- Optional Criteria'!H17</f>
        <v>0</v>
      </c>
    </row>
    <row r="18" spans="1:3" ht="29.4" x14ac:dyDescent="0.25">
      <c r="A18" s="406"/>
      <c r="B18" s="132" t="s">
        <v>145</v>
      </c>
      <c r="C18" s="130">
        <f>'Declarations- Optional Criteria'!H18</f>
        <v>3</v>
      </c>
    </row>
    <row r="19" spans="1:3" x14ac:dyDescent="0.25">
      <c r="A19" s="406"/>
      <c r="B19" s="478" t="s">
        <v>146</v>
      </c>
      <c r="C19" s="476">
        <f>'Declarations- Optional Criteria'!H19:H20</f>
        <v>4</v>
      </c>
    </row>
    <row r="20" spans="1:3" x14ac:dyDescent="0.25">
      <c r="A20" s="406"/>
      <c r="B20" s="478"/>
      <c r="C20" s="476"/>
    </row>
    <row r="21" spans="1:3" ht="29.4" x14ac:dyDescent="0.25">
      <c r="A21" s="406"/>
      <c r="B21" s="132" t="s">
        <v>147</v>
      </c>
      <c r="C21" s="130">
        <f>'Declarations- Optional Criteria'!H21</f>
        <v>3</v>
      </c>
    </row>
    <row r="22" spans="1:3" x14ac:dyDescent="0.25">
      <c r="A22" s="406"/>
      <c r="B22" s="478" t="s">
        <v>148</v>
      </c>
      <c r="C22" s="476">
        <f>'Declarations- Optional Criteria'!H22:H23</f>
        <v>4</v>
      </c>
    </row>
    <row r="23" spans="1:3" x14ac:dyDescent="0.25">
      <c r="A23" s="406"/>
      <c r="B23" s="478"/>
      <c r="C23" s="476"/>
    </row>
    <row r="24" spans="1:3" x14ac:dyDescent="0.25">
      <c r="A24" s="406"/>
      <c r="B24" s="478" t="s">
        <v>149</v>
      </c>
      <c r="C24" s="476">
        <f>'Declarations- Optional Criteria'!H24:H26</f>
        <v>4.5</v>
      </c>
    </row>
    <row r="25" spans="1:3" x14ac:dyDescent="0.25">
      <c r="A25" s="406"/>
      <c r="B25" s="478"/>
      <c r="C25" s="476"/>
    </row>
    <row r="26" spans="1:3" x14ac:dyDescent="0.25">
      <c r="A26" s="406"/>
      <c r="B26" s="478"/>
      <c r="C26" s="476"/>
    </row>
    <row r="27" spans="1:3" x14ac:dyDescent="0.25">
      <c r="A27" s="406"/>
      <c r="B27" s="478" t="s">
        <v>150</v>
      </c>
      <c r="C27" s="476">
        <f>'Declarations- Optional Criteria'!H27:H28</f>
        <v>0</v>
      </c>
    </row>
    <row r="28" spans="1:3" x14ac:dyDescent="0.25">
      <c r="A28" s="406"/>
      <c r="B28" s="478"/>
      <c r="C28" s="476"/>
    </row>
    <row r="29" spans="1:3" ht="29.4" x14ac:dyDescent="0.25">
      <c r="A29" s="406"/>
      <c r="B29" s="132" t="s">
        <v>151</v>
      </c>
      <c r="C29" s="130">
        <f>'Declarations- Optional Criteria'!H29</f>
        <v>0</v>
      </c>
    </row>
    <row r="30" spans="1:3" ht="29.4" x14ac:dyDescent="0.25">
      <c r="A30" s="406"/>
      <c r="B30" s="132" t="s">
        <v>152</v>
      </c>
      <c r="C30" s="130">
        <f>'Declarations- Optional Criteria'!H30</f>
        <v>0</v>
      </c>
    </row>
    <row r="31" spans="1:3" x14ac:dyDescent="0.25">
      <c r="A31" s="406"/>
      <c r="B31" s="478" t="s">
        <v>153</v>
      </c>
      <c r="C31" s="476">
        <f>'Declarations- Optional Criteria'!H31:H33</f>
        <v>0</v>
      </c>
    </row>
    <row r="32" spans="1:3" x14ac:dyDescent="0.25">
      <c r="A32" s="406"/>
      <c r="B32" s="478"/>
      <c r="C32" s="476"/>
    </row>
    <row r="33" spans="1:3" x14ac:dyDescent="0.25">
      <c r="A33" s="406"/>
      <c r="B33" s="478"/>
      <c r="C33" s="476"/>
    </row>
    <row r="34" spans="1:3" ht="29.4" x14ac:dyDescent="0.25">
      <c r="A34" s="406"/>
      <c r="B34" s="133" t="s">
        <v>154</v>
      </c>
      <c r="C34" s="130">
        <f>'Declarations- Optional Criteria'!H34</f>
        <v>3</v>
      </c>
    </row>
    <row r="35" spans="1:3" x14ac:dyDescent="0.25">
      <c r="A35" s="406"/>
      <c r="B35" s="478" t="s">
        <v>155</v>
      </c>
      <c r="C35" s="476">
        <f>'Declarations- Optional Criteria'!H35:H36</f>
        <v>3.5</v>
      </c>
    </row>
    <row r="36" spans="1:3" x14ac:dyDescent="0.25">
      <c r="A36" s="406"/>
      <c r="B36" s="478"/>
      <c r="C36" s="476"/>
    </row>
    <row r="37" spans="1:3" ht="30" thickBot="1" x14ac:dyDescent="0.3">
      <c r="A37" s="452"/>
      <c r="B37" s="136" t="s">
        <v>156</v>
      </c>
      <c r="C37" s="137">
        <f>'Declarations- Optional Criteria'!H37</f>
        <v>0</v>
      </c>
    </row>
    <row r="38" spans="1:3" ht="13.8" thickTop="1" x14ac:dyDescent="0.25">
      <c r="A38" s="382" t="s">
        <v>110</v>
      </c>
      <c r="B38" s="480" t="s">
        <v>171</v>
      </c>
      <c r="C38" s="479">
        <f>'Declarations- Optional Criteria'!H38:H39</f>
        <v>4</v>
      </c>
    </row>
    <row r="39" spans="1:3" x14ac:dyDescent="0.25">
      <c r="A39" s="383"/>
      <c r="B39" s="478"/>
      <c r="C39" s="476"/>
    </row>
    <row r="40" spans="1:3" x14ac:dyDescent="0.25">
      <c r="A40" s="383"/>
      <c r="B40" s="478" t="s">
        <v>172</v>
      </c>
      <c r="C40" s="476">
        <f>'Declarations- Optional Criteria'!H40:H42</f>
        <v>4.5</v>
      </c>
    </row>
    <row r="41" spans="1:3" x14ac:dyDescent="0.25">
      <c r="A41" s="383"/>
      <c r="B41" s="478"/>
      <c r="C41" s="476"/>
    </row>
    <row r="42" spans="1:3" x14ac:dyDescent="0.25">
      <c r="A42" s="383"/>
      <c r="B42" s="478"/>
      <c r="C42" s="476"/>
    </row>
    <row r="43" spans="1:3" ht="29.4" x14ac:dyDescent="0.25">
      <c r="A43" s="383"/>
      <c r="B43" s="132" t="s">
        <v>173</v>
      </c>
      <c r="C43" s="130">
        <f>'Declarations- Optional Criteria'!H43</f>
        <v>0</v>
      </c>
    </row>
    <row r="44" spans="1:3" x14ac:dyDescent="0.25">
      <c r="A44" s="383"/>
      <c r="B44" s="478" t="s">
        <v>174</v>
      </c>
      <c r="C44" s="476">
        <f>'Declarations- Optional Criteria'!H44:H45</f>
        <v>3</v>
      </c>
    </row>
    <row r="45" spans="1:3" x14ac:dyDescent="0.25">
      <c r="A45" s="383"/>
      <c r="B45" s="478"/>
      <c r="C45" s="476"/>
    </row>
    <row r="46" spans="1:3" x14ac:dyDescent="0.25">
      <c r="A46" s="383"/>
      <c r="B46" s="478" t="s">
        <v>175</v>
      </c>
      <c r="C46" s="476" t="b">
        <f>'Declarations- Optional Criteria'!H46:H47</f>
        <v>0</v>
      </c>
    </row>
    <row r="47" spans="1:3" x14ac:dyDescent="0.25">
      <c r="A47" s="383"/>
      <c r="B47" s="478"/>
      <c r="C47" s="476"/>
    </row>
    <row r="48" spans="1:3" x14ac:dyDescent="0.25">
      <c r="A48" s="383"/>
      <c r="B48" s="478" t="s">
        <v>176</v>
      </c>
      <c r="C48" s="476">
        <f>'Declarations- Optional Criteria'!H48:H50</f>
        <v>2.5</v>
      </c>
    </row>
    <row r="49" spans="1:3" ht="21" customHeight="1" x14ac:dyDescent="0.25">
      <c r="A49" s="383"/>
      <c r="B49" s="478"/>
      <c r="C49" s="476"/>
    </row>
    <row r="50" spans="1:3" ht="12.75" customHeight="1" x14ac:dyDescent="0.25">
      <c r="A50" s="383"/>
      <c r="B50" s="483" t="s">
        <v>177</v>
      </c>
      <c r="C50" s="481">
        <f>SUM('Declarations- Optional Criteria'!G51:G53)</f>
        <v>3</v>
      </c>
    </row>
    <row r="51" spans="1:3" ht="12.75" customHeight="1" x14ac:dyDescent="0.25">
      <c r="A51" s="383"/>
      <c r="B51" s="484"/>
      <c r="C51" s="482"/>
    </row>
    <row r="52" spans="1:3" ht="12.75" customHeight="1" x14ac:dyDescent="0.25">
      <c r="A52" s="383"/>
      <c r="B52" s="484"/>
      <c r="C52" s="482"/>
    </row>
    <row r="53" spans="1:3" ht="12.75" customHeight="1" x14ac:dyDescent="0.25">
      <c r="A53" s="383"/>
      <c r="B53" s="485"/>
      <c r="C53" s="479"/>
    </row>
    <row r="54" spans="1:3" ht="38.25" customHeight="1" x14ac:dyDescent="0.25">
      <c r="A54" s="383"/>
      <c r="B54" s="132" t="s">
        <v>178</v>
      </c>
      <c r="C54" s="269">
        <f>'Declarations- Optional Criteria'!H54:H55</f>
        <v>1.5</v>
      </c>
    </row>
    <row r="55" spans="1:3" ht="30" thickBot="1" x14ac:dyDescent="0.3">
      <c r="A55" s="384"/>
      <c r="B55" s="136" t="s">
        <v>179</v>
      </c>
      <c r="C55" s="137">
        <f>'Declarations- Optional Criteria'!H56</f>
        <v>1</v>
      </c>
    </row>
    <row r="56" spans="1:3" ht="30" thickTop="1" x14ac:dyDescent="0.25">
      <c r="A56" s="370" t="s">
        <v>109</v>
      </c>
      <c r="B56" s="134" t="s">
        <v>196</v>
      </c>
      <c r="C56" s="135">
        <f>'Declarations- Optional Criteria'!H57</f>
        <v>2</v>
      </c>
    </row>
    <row r="57" spans="1:3" ht="29.4" x14ac:dyDescent="0.25">
      <c r="A57" s="371"/>
      <c r="B57" s="132" t="s">
        <v>197</v>
      </c>
      <c r="C57" s="130">
        <f>'Declarations- Optional Criteria'!H58</f>
        <v>4</v>
      </c>
    </row>
    <row r="58" spans="1:3" ht="29.4" x14ac:dyDescent="0.25">
      <c r="A58" s="371"/>
      <c r="B58" s="132" t="s">
        <v>198</v>
      </c>
      <c r="C58" s="130">
        <f>'Declarations- Optional Criteria'!H59</f>
        <v>2</v>
      </c>
    </row>
    <row r="59" spans="1:3" ht="29.4" x14ac:dyDescent="0.25">
      <c r="A59" s="371"/>
      <c r="B59" s="132" t="s">
        <v>199</v>
      </c>
      <c r="C59" s="130">
        <f>'Declarations- Optional Criteria'!H60</f>
        <v>1.5</v>
      </c>
    </row>
    <row r="60" spans="1:3" ht="29.4" x14ac:dyDescent="0.25">
      <c r="A60" s="371"/>
      <c r="B60" s="132" t="s">
        <v>200</v>
      </c>
      <c r="C60" s="130">
        <f>'Declarations- Optional Criteria'!H61</f>
        <v>1.5</v>
      </c>
    </row>
    <row r="61" spans="1:3" ht="30" customHeight="1" x14ac:dyDescent="0.25">
      <c r="A61" s="371"/>
      <c r="B61" s="483" t="s">
        <v>201</v>
      </c>
      <c r="C61" s="481">
        <f>'Declarations- Optional Criteria'!H62</f>
        <v>0</v>
      </c>
    </row>
    <row r="62" spans="1:3" x14ac:dyDescent="0.25">
      <c r="A62" s="371"/>
      <c r="B62" s="485"/>
      <c r="C62" s="479"/>
    </row>
    <row r="63" spans="1:3" x14ac:dyDescent="0.25">
      <c r="A63" s="371"/>
      <c r="B63" s="478" t="s">
        <v>202</v>
      </c>
      <c r="C63" s="476">
        <f>'Declarations- Optional Criteria'!H63:H64</f>
        <v>2</v>
      </c>
    </row>
    <row r="64" spans="1:3" x14ac:dyDescent="0.25">
      <c r="A64" s="371"/>
      <c r="B64" s="478"/>
      <c r="C64" s="476"/>
    </row>
    <row r="65" spans="1:3" ht="29.4" x14ac:dyDescent="0.25">
      <c r="A65" s="371"/>
      <c r="B65" s="132" t="s">
        <v>203</v>
      </c>
      <c r="C65" s="130">
        <f>'Declarations- Optional Criteria'!H65</f>
        <v>2</v>
      </c>
    </row>
    <row r="66" spans="1:3" x14ac:dyDescent="0.25">
      <c r="A66" s="371"/>
      <c r="B66" s="489" t="s">
        <v>204</v>
      </c>
      <c r="C66" s="476">
        <f>'Declarations- Optional Criteria'!H66:H67</f>
        <v>2</v>
      </c>
    </row>
    <row r="67" spans="1:3" ht="13.8" thickBot="1" x14ac:dyDescent="0.3">
      <c r="A67" s="371"/>
      <c r="B67" s="490"/>
      <c r="C67" s="487"/>
    </row>
    <row r="68" spans="1:3" ht="30.6" thickTop="1" thickBot="1" x14ac:dyDescent="0.3">
      <c r="A68" s="488" t="s">
        <v>118</v>
      </c>
      <c r="B68" s="134" t="s">
        <v>205</v>
      </c>
      <c r="C68" s="135">
        <f>'Declarations- Optional Criteria'!H68</f>
        <v>1</v>
      </c>
    </row>
    <row r="69" spans="1:3" ht="30.6" thickTop="1" thickBot="1" x14ac:dyDescent="0.3">
      <c r="A69" s="488"/>
      <c r="B69" s="132" t="s">
        <v>206</v>
      </c>
      <c r="C69" s="130">
        <f>'Declarations- Optional Criteria'!H69:H70</f>
        <v>1</v>
      </c>
    </row>
    <row r="70" spans="1:3" ht="14.4" thickTop="1" thickBot="1" x14ac:dyDescent="0.3">
      <c r="A70" s="488"/>
      <c r="B70" s="478" t="s">
        <v>207</v>
      </c>
      <c r="C70" s="476">
        <f>'Declarations- Optional Criteria'!H71</f>
        <v>1</v>
      </c>
    </row>
    <row r="71" spans="1:3" ht="14.4" thickTop="1" thickBot="1" x14ac:dyDescent="0.3">
      <c r="A71" s="488"/>
      <c r="B71" s="478"/>
      <c r="C71" s="476"/>
    </row>
    <row r="72" spans="1:3" ht="14.4" thickTop="1" thickBot="1" x14ac:dyDescent="0.3">
      <c r="A72" s="488"/>
      <c r="B72" s="478" t="s">
        <v>208</v>
      </c>
      <c r="C72" s="476">
        <f>'Declarations- Optional Criteria'!H72:H73</f>
        <v>2.5</v>
      </c>
    </row>
    <row r="73" spans="1:3" ht="14.4" thickTop="1" thickBot="1" x14ac:dyDescent="0.3">
      <c r="A73" s="488"/>
      <c r="B73" s="478"/>
      <c r="C73" s="476"/>
    </row>
    <row r="74" spans="1:3" ht="14.4" thickTop="1" thickBot="1" x14ac:dyDescent="0.3">
      <c r="A74" s="488"/>
      <c r="B74" s="478"/>
      <c r="C74" s="476"/>
    </row>
    <row r="75" spans="1:3" ht="30.6" thickTop="1" thickBot="1" x14ac:dyDescent="0.3">
      <c r="A75" s="488"/>
      <c r="B75" s="132" t="s">
        <v>210</v>
      </c>
      <c r="C75" s="130">
        <f>'Declarations- Optional Criteria'!H74</f>
        <v>1</v>
      </c>
    </row>
    <row r="76" spans="1:3" ht="14.4" thickTop="1" thickBot="1" x14ac:dyDescent="0.3">
      <c r="A76" s="488"/>
      <c r="B76" s="478" t="s">
        <v>209</v>
      </c>
      <c r="C76" s="476">
        <f>'Declarations- Optional Criteria'!H75</f>
        <v>3</v>
      </c>
    </row>
    <row r="77" spans="1:3" ht="14.4" thickTop="1" thickBot="1" x14ac:dyDescent="0.3">
      <c r="A77" s="488"/>
      <c r="B77" s="478"/>
      <c r="C77" s="476"/>
    </row>
    <row r="78" spans="1:3" ht="14.4" thickTop="1" thickBot="1" x14ac:dyDescent="0.3">
      <c r="A78" s="488"/>
      <c r="B78" s="478"/>
      <c r="C78" s="476"/>
    </row>
    <row r="79" spans="1:3" ht="30.6" thickTop="1" thickBot="1" x14ac:dyDescent="0.3">
      <c r="A79" s="488"/>
      <c r="B79" s="132" t="s">
        <v>211</v>
      </c>
      <c r="C79" s="130">
        <f>'Declarations- Optional Criteria'!H78</f>
        <v>2</v>
      </c>
    </row>
    <row r="80" spans="1:3" ht="14.4" thickTop="1" thickBot="1" x14ac:dyDescent="0.3">
      <c r="A80" s="488"/>
      <c r="B80" s="478" t="s">
        <v>212</v>
      </c>
      <c r="C80" s="476">
        <f>'Declarations- Optional Criteria'!H79</f>
        <v>3</v>
      </c>
    </row>
    <row r="81" spans="1:5" ht="14.4" thickTop="1" thickBot="1" x14ac:dyDescent="0.3">
      <c r="A81" s="488"/>
      <c r="B81" s="486"/>
      <c r="C81" s="477"/>
    </row>
    <row r="82" spans="1:5" ht="25.8" thickTop="1" thickBot="1" x14ac:dyDescent="0.3">
      <c r="B82" s="143" t="s">
        <v>260</v>
      </c>
      <c r="C82" s="141">
        <f>SUM(C4:C81)</f>
        <v>97</v>
      </c>
      <c r="D82" s="472" t="str">
        <f>IF(C82&gt;C83," The TA is idoneous to be certified", "The TA is not idoneous to be certified")</f>
        <v xml:space="preserve"> The TA is idoneous to be certified</v>
      </c>
      <c r="E82" s="473"/>
    </row>
    <row r="83" spans="1:5" ht="25.8" thickTop="1" thickBot="1" x14ac:dyDescent="0.3">
      <c r="B83" s="143" t="s">
        <v>261</v>
      </c>
      <c r="C83" s="142">
        <f>'Application form'!I26</f>
        <v>32</v>
      </c>
    </row>
    <row r="84" spans="1:5" ht="13.8" thickTop="1" x14ac:dyDescent="0.25"/>
  </sheetData>
  <sheetProtection selectLockedCells="1" selectUnlockedCells="1"/>
  <customSheetViews>
    <customSheetView guid="{B57AFC39-7BC2-4CBD-A0A8-87008E0DB765}" topLeftCell="B64">
      <selection activeCell="B82" sqref="B82"/>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topLeftCell="A67">
      <selection activeCell="F86" sqref="F86"/>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s>
  <mergeCells count="54">
    <mergeCell ref="B4:B6"/>
    <mergeCell ref="B24:B26"/>
    <mergeCell ref="B27:B28"/>
    <mergeCell ref="B31:B33"/>
    <mergeCell ref="B35:B36"/>
    <mergeCell ref="B7:B9"/>
    <mergeCell ref="B11:B12"/>
    <mergeCell ref="B14:B16"/>
    <mergeCell ref="B19:B20"/>
    <mergeCell ref="B22:B23"/>
    <mergeCell ref="B80:B81"/>
    <mergeCell ref="C63:C64"/>
    <mergeCell ref="C66:C67"/>
    <mergeCell ref="A68:A81"/>
    <mergeCell ref="C72:C74"/>
    <mergeCell ref="C76:C78"/>
    <mergeCell ref="B63:B64"/>
    <mergeCell ref="B66:B67"/>
    <mergeCell ref="B72:B74"/>
    <mergeCell ref="B76:B78"/>
    <mergeCell ref="A56:A67"/>
    <mergeCell ref="B61:B62"/>
    <mergeCell ref="C61:C62"/>
    <mergeCell ref="C46:C47"/>
    <mergeCell ref="C48:C49"/>
    <mergeCell ref="A38:A55"/>
    <mergeCell ref="B44:B45"/>
    <mergeCell ref="B46:B47"/>
    <mergeCell ref="B48:B49"/>
    <mergeCell ref="B38:B39"/>
    <mergeCell ref="C50:C53"/>
    <mergeCell ref="B50:B53"/>
    <mergeCell ref="B40:B42"/>
    <mergeCell ref="C27:C28"/>
    <mergeCell ref="C31:C33"/>
    <mergeCell ref="C38:C39"/>
    <mergeCell ref="C40:C42"/>
    <mergeCell ref="C44:C45"/>
    <mergeCell ref="D82:E82"/>
    <mergeCell ref="A2:C2"/>
    <mergeCell ref="A1:C1"/>
    <mergeCell ref="C35:C36"/>
    <mergeCell ref="C80:C81"/>
    <mergeCell ref="C70:C71"/>
    <mergeCell ref="B70:B71"/>
    <mergeCell ref="C22:C23"/>
    <mergeCell ref="A4:A13"/>
    <mergeCell ref="C4:C6"/>
    <mergeCell ref="C7:C9"/>
    <mergeCell ref="C11:C12"/>
    <mergeCell ref="A14:A37"/>
    <mergeCell ref="C14:C16"/>
    <mergeCell ref="C19:C20"/>
    <mergeCell ref="C24:C26"/>
  </mergeCell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headerFooter alignWithMargins="0">
    <oddHeader>&amp;C&amp;"Tahoma,Predeterminado"&amp;32ONLY ADVISORY</oddHeader>
    <oddFooter>&amp;CPagina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r:id="rId3" name="ListBox">
              <controlPr defaultSize="0" autoFill="0" autoLine="0" autoPict="0">
                <anchor moveWithCells="1" sizeWithCells="1">
                  <from>
                    <xdr:col>4</xdr:col>
                    <xdr:colOff>0</xdr:colOff>
                    <xdr:row>3</xdr:row>
                    <xdr:rowOff>76200</xdr:rowOff>
                  </from>
                  <to>
                    <xdr:col>4</xdr:col>
                    <xdr:colOff>0</xdr:colOff>
                    <xdr:row>3</xdr:row>
                    <xdr:rowOff>106680</xdr:rowOff>
                  </to>
                </anchor>
              </controlPr>
            </control>
          </mc:Choice>
        </mc:AlternateContent>
        <mc:AlternateContent xmlns:mc="http://schemas.openxmlformats.org/markup-compatibility/2006">
          <mc:Choice Requires="x14">
            <control shapeId="9218" r:id="rId4" name="Drop Down 2">
              <controlPr defaultSize="0" autoFill="0" autoLine="0" autoPict="0">
                <anchor moveWithCells="1" sizeWithCells="1">
                  <from>
                    <xdr:col>4</xdr:col>
                    <xdr:colOff>0</xdr:colOff>
                    <xdr:row>13</xdr:row>
                    <xdr:rowOff>129540</xdr:rowOff>
                  </from>
                  <to>
                    <xdr:col>4</xdr:col>
                    <xdr:colOff>0</xdr:colOff>
                    <xdr:row>13</xdr:row>
                    <xdr:rowOff>144780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142"/>
  <sheetViews>
    <sheetView zoomScale="55" zoomScaleNormal="55" zoomScaleSheetLayoutView="50" workbookViewId="0">
      <selection activeCell="A16" sqref="A16:XFD16"/>
    </sheetView>
  </sheetViews>
  <sheetFormatPr defaultColWidth="11.44140625" defaultRowHeight="13.2" x14ac:dyDescent="0.25"/>
  <cols>
    <col min="1" max="1" width="31.21875" style="15" customWidth="1"/>
    <col min="2" max="2" width="23" style="15" customWidth="1"/>
    <col min="3" max="3" width="16" style="15" customWidth="1"/>
    <col min="4" max="4" width="16.44140625" style="15" customWidth="1"/>
    <col min="5" max="5" width="16.77734375" style="15" customWidth="1"/>
    <col min="6" max="6" width="17" style="15" customWidth="1"/>
    <col min="7" max="15" width="22.44140625" style="15" customWidth="1"/>
    <col min="16" max="16" width="20.77734375" style="15" customWidth="1"/>
    <col min="17" max="17" width="18.77734375" style="15" customWidth="1"/>
    <col min="18" max="18" width="35" style="15" customWidth="1"/>
    <col min="19" max="19" width="19.44140625" style="15" customWidth="1"/>
    <col min="20" max="20" width="19.77734375" style="15" customWidth="1"/>
    <col min="21" max="22" width="11.44140625" style="15" hidden="1" customWidth="1"/>
    <col min="23" max="16384" width="11.44140625" style="15"/>
  </cols>
  <sheetData>
    <row r="1" spans="1:16" ht="20.399999999999999" x14ac:dyDescent="0.25">
      <c r="A1" s="498" t="s">
        <v>286</v>
      </c>
      <c r="B1" s="498"/>
      <c r="C1" s="498"/>
      <c r="D1" s="498"/>
      <c r="E1" s="498"/>
      <c r="F1" s="498"/>
      <c r="G1" s="498"/>
      <c r="H1" s="498"/>
      <c r="I1" s="498"/>
      <c r="J1" s="498"/>
      <c r="K1" s="498"/>
      <c r="L1" s="498"/>
      <c r="M1" s="498"/>
      <c r="N1" s="498"/>
      <c r="O1" s="498"/>
      <c r="P1" s="498"/>
    </row>
    <row r="2" spans="1:16" ht="29.4" x14ac:dyDescent="0.45">
      <c r="A2" s="155"/>
      <c r="C2" s="156"/>
      <c r="D2" s="156"/>
      <c r="E2" s="156"/>
      <c r="F2" s="156"/>
      <c r="G2" s="156"/>
      <c r="H2" s="156"/>
      <c r="I2" s="156"/>
      <c r="J2" s="156"/>
      <c r="K2" s="156"/>
      <c r="L2" s="156"/>
      <c r="M2" s="156"/>
      <c r="N2" s="156"/>
    </row>
    <row r="3" spans="1:16" ht="20.399999999999999" x14ac:dyDescent="0.25">
      <c r="A3" s="498" t="s">
        <v>290</v>
      </c>
      <c r="B3" s="498"/>
      <c r="C3" s="498"/>
      <c r="D3" s="498"/>
      <c r="E3" s="498"/>
      <c r="F3" s="498"/>
      <c r="G3" s="498"/>
      <c r="H3" s="498"/>
      <c r="I3" s="498"/>
      <c r="J3" s="498"/>
      <c r="K3" s="498"/>
      <c r="L3" s="498"/>
      <c r="M3" s="498"/>
      <c r="N3" s="498"/>
      <c r="O3" s="498"/>
      <c r="P3" s="498"/>
    </row>
    <row r="4" spans="1:16" ht="15" x14ac:dyDescent="0.25">
      <c r="C4" s="156"/>
      <c r="D4" s="156"/>
      <c r="E4" s="156"/>
      <c r="F4" s="156"/>
      <c r="G4" s="156"/>
      <c r="H4" s="156"/>
      <c r="I4" s="156"/>
      <c r="J4" s="156"/>
      <c r="K4" s="156"/>
      <c r="L4" s="156"/>
      <c r="M4" s="156"/>
      <c r="N4" s="156"/>
    </row>
    <row r="5" spans="1:16" ht="15" x14ac:dyDescent="0.25">
      <c r="A5" s="505" t="s">
        <v>27</v>
      </c>
      <c r="B5" s="505"/>
      <c r="C5" s="180"/>
      <c r="D5" s="156"/>
      <c r="E5" s="156"/>
      <c r="F5" s="156"/>
      <c r="G5" s="156"/>
      <c r="H5" s="156"/>
      <c r="I5" s="156"/>
      <c r="J5" s="156"/>
      <c r="K5" s="156"/>
      <c r="L5" s="156"/>
      <c r="M5" s="156"/>
      <c r="N5" s="156"/>
    </row>
    <row r="6" spans="1:16" ht="15" x14ac:dyDescent="0.25">
      <c r="A6" s="504" t="s">
        <v>291</v>
      </c>
      <c r="B6" s="504"/>
      <c r="C6" s="180"/>
      <c r="D6" s="156"/>
      <c r="E6" s="156"/>
      <c r="F6" s="156"/>
      <c r="G6" s="156"/>
      <c r="H6" s="156"/>
      <c r="I6" s="156"/>
      <c r="J6" s="156"/>
      <c r="K6" s="156"/>
      <c r="L6" s="156"/>
      <c r="M6" s="156"/>
      <c r="N6" s="156"/>
    </row>
    <row r="7" spans="1:16" ht="15" x14ac:dyDescent="0.25">
      <c r="A7" s="156"/>
      <c r="B7" s="156"/>
      <c r="C7" s="156"/>
      <c r="D7" s="156"/>
      <c r="E7" s="156"/>
      <c r="F7" s="156"/>
      <c r="G7" s="156"/>
      <c r="H7" s="156"/>
      <c r="I7" s="156"/>
      <c r="J7" s="156"/>
      <c r="K7" s="156"/>
      <c r="L7" s="156"/>
      <c r="M7" s="156"/>
      <c r="N7" s="156"/>
    </row>
    <row r="8" spans="1:16" ht="15" x14ac:dyDescent="0.25">
      <c r="A8" s="505" t="s">
        <v>290</v>
      </c>
      <c r="B8" s="505" t="s">
        <v>28</v>
      </c>
      <c r="C8" s="506" t="s">
        <v>29</v>
      </c>
      <c r="D8" s="507"/>
      <c r="E8" s="507"/>
      <c r="F8" s="507"/>
      <c r="G8" s="507"/>
      <c r="H8" s="507"/>
      <c r="I8" s="507"/>
      <c r="J8" s="507"/>
      <c r="K8" s="507"/>
      <c r="L8" s="507"/>
      <c r="M8" s="507"/>
      <c r="N8" s="508"/>
      <c r="O8" s="505" t="s">
        <v>30</v>
      </c>
      <c r="P8" s="515" t="s">
        <v>31</v>
      </c>
    </row>
    <row r="9" spans="1:16" ht="15" x14ac:dyDescent="0.25">
      <c r="A9" s="505"/>
      <c r="B9" s="505"/>
      <c r="C9" s="172" t="s">
        <v>32</v>
      </c>
      <c r="D9" s="172" t="s">
        <v>33</v>
      </c>
      <c r="E9" s="172" t="s">
        <v>34</v>
      </c>
      <c r="F9" s="172" t="s">
        <v>35</v>
      </c>
      <c r="G9" s="172" t="s">
        <v>36</v>
      </c>
      <c r="H9" s="172" t="s">
        <v>37</v>
      </c>
      <c r="I9" s="172" t="s">
        <v>38</v>
      </c>
      <c r="J9" s="172" t="s">
        <v>39</v>
      </c>
      <c r="K9" s="172" t="s">
        <v>40</v>
      </c>
      <c r="L9" s="172" t="s">
        <v>41</v>
      </c>
      <c r="M9" s="172" t="s">
        <v>42</v>
      </c>
      <c r="N9" s="172" t="s">
        <v>43</v>
      </c>
      <c r="O9" s="505"/>
      <c r="P9" s="505"/>
    </row>
    <row r="10" spans="1:16" ht="15" x14ac:dyDescent="0.25">
      <c r="A10" s="176" t="s">
        <v>44</v>
      </c>
      <c r="B10" s="177" t="s">
        <v>45</v>
      </c>
      <c r="C10" s="185"/>
      <c r="D10" s="185"/>
      <c r="E10" s="185"/>
      <c r="F10" s="185"/>
      <c r="G10" s="185"/>
      <c r="H10" s="185"/>
      <c r="I10" s="185"/>
      <c r="J10" s="185"/>
      <c r="K10" s="185"/>
      <c r="L10" s="185"/>
      <c r="M10" s="185"/>
      <c r="N10" s="185"/>
      <c r="O10" s="173" t="s">
        <v>289</v>
      </c>
      <c r="P10" s="182"/>
    </row>
    <row r="11" spans="1:16" ht="30" x14ac:dyDescent="0.25">
      <c r="A11" s="178" t="s">
        <v>46</v>
      </c>
      <c r="B11" s="177" t="s">
        <v>47</v>
      </c>
      <c r="C11" s="217"/>
      <c r="D11" s="217"/>
      <c r="E11" s="217"/>
      <c r="F11" s="217"/>
      <c r="G11" s="217"/>
      <c r="H11" s="217"/>
      <c r="I11" s="217"/>
      <c r="J11" s="217"/>
      <c r="K11" s="217"/>
      <c r="L11" s="217"/>
      <c r="M11" s="217"/>
      <c r="N11" s="217"/>
      <c r="O11" s="215">
        <f>SUM(C11:N11)</f>
        <v>0</v>
      </c>
      <c r="P11" s="182"/>
    </row>
    <row r="12" spans="1:16" ht="15" x14ac:dyDescent="0.25">
      <c r="A12" s="179" t="s">
        <v>301</v>
      </c>
      <c r="B12" s="177" t="s">
        <v>48</v>
      </c>
      <c r="C12" s="187"/>
      <c r="D12" s="186"/>
      <c r="E12" s="186"/>
      <c r="F12" s="187"/>
      <c r="G12" s="187"/>
      <c r="H12" s="187"/>
      <c r="I12" s="186"/>
      <c r="J12" s="186"/>
      <c r="K12" s="187"/>
      <c r="L12" s="187"/>
      <c r="M12" s="186"/>
      <c r="N12" s="186"/>
      <c r="O12" s="215">
        <f>SUM(C12:N12)</f>
        <v>0</v>
      </c>
      <c r="P12" s="182"/>
    </row>
    <row r="13" spans="1:16" ht="45" x14ac:dyDescent="0.25">
      <c r="A13" s="178" t="s">
        <v>304</v>
      </c>
      <c r="B13" s="177" t="s">
        <v>306</v>
      </c>
      <c r="C13" s="175" t="e">
        <f t="shared" ref="C13:N13" si="0">C11/C12</f>
        <v>#DIV/0!</v>
      </c>
      <c r="D13" s="175" t="e">
        <f t="shared" si="0"/>
        <v>#DIV/0!</v>
      </c>
      <c r="E13" s="175" t="e">
        <f t="shared" si="0"/>
        <v>#DIV/0!</v>
      </c>
      <c r="F13" s="175" t="e">
        <f t="shared" si="0"/>
        <v>#DIV/0!</v>
      </c>
      <c r="G13" s="175" t="e">
        <f t="shared" si="0"/>
        <v>#DIV/0!</v>
      </c>
      <c r="H13" s="175" t="e">
        <f t="shared" si="0"/>
        <v>#DIV/0!</v>
      </c>
      <c r="I13" s="175" t="e">
        <f t="shared" si="0"/>
        <v>#DIV/0!</v>
      </c>
      <c r="J13" s="175" t="e">
        <f t="shared" si="0"/>
        <v>#DIV/0!</v>
      </c>
      <c r="K13" s="175" t="e">
        <f t="shared" si="0"/>
        <v>#DIV/0!</v>
      </c>
      <c r="L13" s="175" t="e">
        <f t="shared" si="0"/>
        <v>#DIV/0!</v>
      </c>
      <c r="M13" s="175" t="e">
        <f t="shared" si="0"/>
        <v>#DIV/0!</v>
      </c>
      <c r="N13" s="175" t="e">
        <f t="shared" si="0"/>
        <v>#DIV/0!</v>
      </c>
      <c r="O13" s="215" t="e">
        <f t="shared" ref="O13:O14" si="1">SUM(C13:N13)</f>
        <v>#DIV/0!</v>
      </c>
      <c r="P13" s="175" t="e">
        <f>P11/P12</f>
        <v>#DIV/0!</v>
      </c>
    </row>
    <row r="14" spans="1:16" ht="45" x14ac:dyDescent="0.25">
      <c r="A14" s="178" t="s">
        <v>49</v>
      </c>
      <c r="B14" s="177" t="s">
        <v>288</v>
      </c>
      <c r="C14" s="175" t="e">
        <f t="shared" ref="C14:N14" si="2">C11/$C$6</f>
        <v>#DIV/0!</v>
      </c>
      <c r="D14" s="175" t="e">
        <f t="shared" si="2"/>
        <v>#DIV/0!</v>
      </c>
      <c r="E14" s="175" t="e">
        <f t="shared" si="2"/>
        <v>#DIV/0!</v>
      </c>
      <c r="F14" s="175" t="e">
        <f t="shared" si="2"/>
        <v>#DIV/0!</v>
      </c>
      <c r="G14" s="175" t="e">
        <f t="shared" si="2"/>
        <v>#DIV/0!</v>
      </c>
      <c r="H14" s="175" t="e">
        <f t="shared" si="2"/>
        <v>#DIV/0!</v>
      </c>
      <c r="I14" s="175" t="e">
        <f t="shared" si="2"/>
        <v>#DIV/0!</v>
      </c>
      <c r="J14" s="175" t="e">
        <f t="shared" si="2"/>
        <v>#DIV/0!</v>
      </c>
      <c r="K14" s="175" t="e">
        <f t="shared" si="2"/>
        <v>#DIV/0!</v>
      </c>
      <c r="L14" s="175" t="e">
        <f t="shared" si="2"/>
        <v>#DIV/0!</v>
      </c>
      <c r="M14" s="175" t="e">
        <f t="shared" si="2"/>
        <v>#DIV/0!</v>
      </c>
      <c r="N14" s="175" t="e">
        <f t="shared" si="2"/>
        <v>#DIV/0!</v>
      </c>
      <c r="O14" s="215" t="e">
        <f t="shared" si="1"/>
        <v>#DIV/0!</v>
      </c>
      <c r="P14" s="175" t="e">
        <f>P11/$C$6</f>
        <v>#DIV/0!</v>
      </c>
    </row>
    <row r="15" spans="1:16" ht="15" x14ac:dyDescent="0.25">
      <c r="A15" s="156"/>
      <c r="B15" s="156"/>
      <c r="C15" s="156"/>
      <c r="D15" s="156"/>
      <c r="E15" s="156"/>
      <c r="F15" s="156"/>
      <c r="G15" s="156"/>
      <c r="H15" s="156"/>
      <c r="I15" s="156"/>
      <c r="J15" s="156"/>
      <c r="K15" s="156"/>
      <c r="L15" s="156"/>
      <c r="M15" s="156"/>
      <c r="N15" s="156"/>
    </row>
    <row r="16" spans="1:16" ht="15" customHeight="1" x14ac:dyDescent="0.25">
      <c r="A16" s="496" t="s">
        <v>399</v>
      </c>
      <c r="B16" s="497"/>
      <c r="C16" s="497"/>
      <c r="D16" s="497"/>
      <c r="E16" s="497"/>
      <c r="F16" s="156"/>
      <c r="G16" s="156"/>
      <c r="H16" s="156"/>
      <c r="I16" s="156"/>
      <c r="J16" s="156"/>
      <c r="K16" s="156"/>
      <c r="L16" s="156"/>
      <c r="M16" s="156"/>
      <c r="N16" s="156"/>
    </row>
    <row r="17" spans="1:24" ht="15" x14ac:dyDescent="0.25">
      <c r="A17" s="156"/>
      <c r="B17" s="156"/>
      <c r="C17" s="156"/>
      <c r="D17" s="156"/>
      <c r="E17" s="156"/>
      <c r="F17" s="156"/>
      <c r="G17" s="156"/>
      <c r="H17" s="156"/>
      <c r="I17" s="156"/>
      <c r="J17" s="156"/>
      <c r="K17" s="156"/>
      <c r="L17" s="156"/>
      <c r="M17" s="156"/>
      <c r="N17" s="156"/>
    </row>
    <row r="18" spans="1:24" ht="15" x14ac:dyDescent="0.25">
      <c r="A18" s="494" t="s">
        <v>50</v>
      </c>
      <c r="B18" s="494"/>
      <c r="C18" s="494"/>
      <c r="D18" s="494"/>
      <c r="E18" s="494"/>
      <c r="F18" s="494"/>
      <c r="G18" s="494"/>
      <c r="H18" s="494"/>
      <c r="I18" s="494"/>
      <c r="J18" s="156"/>
      <c r="K18" s="156"/>
      <c r="L18" s="156"/>
      <c r="M18" s="156"/>
      <c r="N18" s="156"/>
    </row>
    <row r="19" spans="1:24" x14ac:dyDescent="0.25">
      <c r="A19" s="494"/>
      <c r="B19" s="494"/>
      <c r="C19" s="494"/>
      <c r="D19" s="494"/>
      <c r="E19" s="494"/>
      <c r="F19" s="494"/>
      <c r="G19" s="494"/>
      <c r="H19" s="494"/>
      <c r="I19" s="494"/>
      <c r="J19" s="157"/>
      <c r="K19" s="157"/>
      <c r="L19" s="157"/>
      <c r="M19" s="157"/>
      <c r="N19" s="157"/>
    </row>
    <row r="20" spans="1:24" x14ac:dyDescent="0.25">
      <c r="A20" s="494"/>
      <c r="B20" s="494"/>
      <c r="C20" s="494"/>
      <c r="D20" s="494"/>
      <c r="E20" s="494"/>
      <c r="F20" s="494"/>
      <c r="G20" s="494"/>
      <c r="H20" s="494"/>
      <c r="I20" s="494"/>
    </row>
    <row r="23" spans="1:24" ht="20.399999999999999" x14ac:dyDescent="0.25">
      <c r="A23" s="498" t="s">
        <v>292</v>
      </c>
      <c r="B23" s="498"/>
      <c r="C23" s="498"/>
      <c r="D23" s="498"/>
      <c r="E23" s="498"/>
      <c r="F23" s="498"/>
      <c r="G23" s="498"/>
      <c r="H23" s="498"/>
      <c r="I23" s="498"/>
      <c r="J23" s="498"/>
      <c r="K23" s="498"/>
      <c r="L23" s="498"/>
      <c r="M23" s="498"/>
      <c r="N23" s="498"/>
      <c r="O23" s="498"/>
      <c r="P23" s="498"/>
    </row>
    <row r="24" spans="1:24" ht="20.399999999999999" x14ac:dyDescent="0.35">
      <c r="A24" s="158"/>
    </row>
    <row r="25" spans="1:24" ht="15" x14ac:dyDescent="0.25">
      <c r="A25" s="505" t="s">
        <v>27</v>
      </c>
      <c r="B25" s="505"/>
      <c r="C25" s="180"/>
      <c r="D25" s="156"/>
      <c r="E25" s="156"/>
      <c r="F25" s="156"/>
      <c r="G25" s="156"/>
      <c r="H25" s="156"/>
      <c r="I25" s="156"/>
      <c r="J25" s="156"/>
      <c r="K25" s="156"/>
      <c r="L25" s="156"/>
      <c r="M25" s="156"/>
      <c r="N25" s="156"/>
    </row>
    <row r="26" spans="1:24" ht="15" x14ac:dyDescent="0.25">
      <c r="A26" s="159"/>
      <c r="B26" s="159"/>
      <c r="C26" s="159"/>
      <c r="D26" s="159"/>
      <c r="E26" s="159"/>
      <c r="F26" s="159"/>
      <c r="G26" s="159"/>
      <c r="H26" s="159"/>
      <c r="I26" s="159"/>
      <c r="J26" s="159"/>
      <c r="K26" s="159"/>
      <c r="L26" s="159"/>
      <c r="M26" s="159"/>
      <c r="N26" s="159"/>
      <c r="O26" s="159"/>
      <c r="P26" s="159"/>
      <c r="U26" s="160"/>
      <c r="V26" s="161"/>
    </row>
    <row r="27" spans="1:24" ht="15" x14ac:dyDescent="0.25">
      <c r="A27" s="504" t="s">
        <v>292</v>
      </c>
      <c r="B27" s="504" t="s">
        <v>51</v>
      </c>
      <c r="C27" s="506" t="s">
        <v>29</v>
      </c>
      <c r="D27" s="507"/>
      <c r="E27" s="507"/>
      <c r="F27" s="507"/>
      <c r="G27" s="507"/>
      <c r="H27" s="507"/>
      <c r="I27" s="507"/>
      <c r="J27" s="507"/>
      <c r="K27" s="507"/>
      <c r="L27" s="507"/>
      <c r="M27" s="507"/>
      <c r="N27" s="508"/>
      <c r="O27" s="505" t="s">
        <v>30</v>
      </c>
      <c r="P27" s="514" t="s">
        <v>31</v>
      </c>
      <c r="U27" s="162" t="s">
        <v>52</v>
      </c>
      <c r="V27" s="162" t="s">
        <v>47</v>
      </c>
    </row>
    <row r="28" spans="1:24" ht="15" x14ac:dyDescent="0.25">
      <c r="A28" s="504"/>
      <c r="B28" s="504"/>
      <c r="C28" s="172" t="s">
        <v>32</v>
      </c>
      <c r="D28" s="172" t="s">
        <v>33</v>
      </c>
      <c r="E28" s="172" t="s">
        <v>34</v>
      </c>
      <c r="F28" s="172" t="s">
        <v>35</v>
      </c>
      <c r="G28" s="172" t="s">
        <v>36</v>
      </c>
      <c r="H28" s="172" t="s">
        <v>37</v>
      </c>
      <c r="I28" s="172" t="s">
        <v>38</v>
      </c>
      <c r="J28" s="172" t="s">
        <v>39</v>
      </c>
      <c r="K28" s="172" t="s">
        <v>40</v>
      </c>
      <c r="L28" s="172" t="s">
        <v>41</v>
      </c>
      <c r="M28" s="172" t="s">
        <v>42</v>
      </c>
      <c r="N28" s="172" t="s">
        <v>43</v>
      </c>
      <c r="O28" s="505"/>
      <c r="P28" s="514"/>
      <c r="U28" s="163" t="s">
        <v>287</v>
      </c>
      <c r="V28" s="162">
        <v>10</v>
      </c>
    </row>
    <row r="29" spans="1:24" ht="15" x14ac:dyDescent="0.25">
      <c r="A29" s="176" t="s">
        <v>44</v>
      </c>
      <c r="B29" s="177" t="s">
        <v>45</v>
      </c>
      <c r="C29" s="186"/>
      <c r="D29" s="186"/>
      <c r="E29" s="186"/>
      <c r="F29" s="186"/>
      <c r="G29" s="186"/>
      <c r="H29" s="186"/>
      <c r="I29" s="186"/>
      <c r="J29" s="186"/>
      <c r="K29" s="186"/>
      <c r="L29" s="186"/>
      <c r="M29" s="186"/>
      <c r="N29" s="186"/>
      <c r="O29" s="184" t="s">
        <v>289</v>
      </c>
      <c r="P29" s="187"/>
    </row>
    <row r="30" spans="1:24" ht="30" x14ac:dyDescent="0.25">
      <c r="A30" s="178" t="s">
        <v>293</v>
      </c>
      <c r="B30" s="177" t="s">
        <v>47</v>
      </c>
      <c r="C30" s="186"/>
      <c r="D30" s="186"/>
      <c r="E30" s="186"/>
      <c r="F30" s="186"/>
      <c r="G30" s="186"/>
      <c r="H30" s="186"/>
      <c r="I30" s="186"/>
      <c r="J30" s="186"/>
      <c r="K30" s="186"/>
      <c r="L30" s="186"/>
      <c r="M30" s="186"/>
      <c r="N30" s="186"/>
      <c r="O30" s="184">
        <f t="shared" ref="O30" si="3">SUM(C30:N30)</f>
        <v>0</v>
      </c>
      <c r="P30" s="187"/>
    </row>
    <row r="31" spans="1:24" ht="30" x14ac:dyDescent="0.25">
      <c r="A31" s="190" t="s">
        <v>294</v>
      </c>
      <c r="B31" s="177" t="s">
        <v>47</v>
      </c>
      <c r="C31" s="186"/>
      <c r="D31" s="186"/>
      <c r="E31" s="186"/>
      <c r="F31" s="186"/>
      <c r="G31" s="186"/>
      <c r="H31" s="186"/>
      <c r="I31" s="186"/>
      <c r="J31" s="186"/>
      <c r="K31" s="186"/>
      <c r="L31" s="186"/>
      <c r="M31" s="186"/>
      <c r="N31" s="186"/>
      <c r="O31" s="184">
        <f t="shared" ref="O31:O36" si="4">SUM(C31:N31)</f>
        <v>0</v>
      </c>
      <c r="P31" s="187"/>
      <c r="R31" s="17"/>
      <c r="S31" s="17"/>
      <c r="T31" s="17"/>
      <c r="U31" s="17"/>
      <c r="V31" s="17"/>
      <c r="W31" s="17"/>
      <c r="X31" s="17"/>
    </row>
    <row r="32" spans="1:24" ht="30" x14ac:dyDescent="0.25">
      <c r="A32" s="190" t="s">
        <v>295</v>
      </c>
      <c r="B32" s="177" t="s">
        <v>47</v>
      </c>
      <c r="C32" s="186"/>
      <c r="D32" s="186"/>
      <c r="E32" s="186"/>
      <c r="F32" s="186"/>
      <c r="G32" s="186"/>
      <c r="H32" s="186"/>
      <c r="I32" s="186"/>
      <c r="J32" s="186"/>
      <c r="K32" s="186"/>
      <c r="L32" s="186"/>
      <c r="M32" s="186"/>
      <c r="N32" s="186"/>
      <c r="O32" s="184">
        <f t="shared" si="4"/>
        <v>0</v>
      </c>
      <c r="P32" s="187"/>
      <c r="R32" s="169"/>
      <c r="S32" s="17"/>
      <c r="T32" s="17"/>
      <c r="U32" s="17"/>
      <c r="V32" s="17"/>
      <c r="W32" s="17"/>
      <c r="X32" s="17"/>
    </row>
    <row r="33" spans="1:24" ht="30" x14ac:dyDescent="0.25">
      <c r="A33" s="190" t="s">
        <v>296</v>
      </c>
      <c r="B33" s="177" t="s">
        <v>47</v>
      </c>
      <c r="C33" s="186"/>
      <c r="D33" s="186"/>
      <c r="E33" s="186"/>
      <c r="F33" s="186"/>
      <c r="G33" s="186"/>
      <c r="H33" s="186"/>
      <c r="I33" s="186"/>
      <c r="J33" s="186"/>
      <c r="K33" s="186"/>
      <c r="L33" s="186"/>
      <c r="M33" s="186"/>
      <c r="N33" s="186"/>
      <c r="O33" s="184">
        <f t="shared" si="4"/>
        <v>0</v>
      </c>
      <c r="P33" s="187"/>
      <c r="R33" s="191"/>
      <c r="S33" s="17"/>
      <c r="T33" s="17"/>
      <c r="U33" s="17"/>
      <c r="V33" s="17"/>
      <c r="W33" s="17"/>
      <c r="X33" s="17"/>
    </row>
    <row r="34" spans="1:24" ht="30" x14ac:dyDescent="0.25">
      <c r="A34" s="190" t="s">
        <v>297</v>
      </c>
      <c r="B34" s="177" t="s">
        <v>47</v>
      </c>
      <c r="C34" s="186"/>
      <c r="D34" s="186"/>
      <c r="E34" s="186"/>
      <c r="F34" s="186"/>
      <c r="G34" s="186"/>
      <c r="H34" s="186"/>
      <c r="I34" s="186"/>
      <c r="J34" s="186"/>
      <c r="K34" s="186"/>
      <c r="L34" s="186"/>
      <c r="M34" s="186"/>
      <c r="N34" s="186"/>
      <c r="O34" s="184">
        <f t="shared" si="4"/>
        <v>0</v>
      </c>
      <c r="P34" s="187"/>
      <c r="R34" s="516"/>
      <c r="S34" s="516"/>
      <c r="T34" s="17"/>
      <c r="U34" s="17"/>
      <c r="V34" s="17"/>
      <c r="W34" s="17"/>
      <c r="X34" s="17"/>
    </row>
    <row r="35" spans="1:24" ht="30" x14ac:dyDescent="0.25">
      <c r="A35" s="190" t="s">
        <v>298</v>
      </c>
      <c r="B35" s="177" t="s">
        <v>47</v>
      </c>
      <c r="C35" s="183">
        <f t="shared" ref="C35:N35" si="5">SUM(C29:C34)</f>
        <v>0</v>
      </c>
      <c r="D35" s="183">
        <f t="shared" si="5"/>
        <v>0</v>
      </c>
      <c r="E35" s="183">
        <f t="shared" si="5"/>
        <v>0</v>
      </c>
      <c r="F35" s="183">
        <f t="shared" si="5"/>
        <v>0</v>
      </c>
      <c r="G35" s="183">
        <f t="shared" si="5"/>
        <v>0</v>
      </c>
      <c r="H35" s="183">
        <f t="shared" si="5"/>
        <v>0</v>
      </c>
      <c r="I35" s="183">
        <f t="shared" si="5"/>
        <v>0</v>
      </c>
      <c r="J35" s="183">
        <f t="shared" si="5"/>
        <v>0</v>
      </c>
      <c r="K35" s="183">
        <f t="shared" si="5"/>
        <v>0</v>
      </c>
      <c r="L35" s="183">
        <f t="shared" si="5"/>
        <v>0</v>
      </c>
      <c r="M35" s="183">
        <f t="shared" si="5"/>
        <v>0</v>
      </c>
      <c r="N35" s="183">
        <f t="shared" si="5"/>
        <v>0</v>
      </c>
      <c r="O35" s="184">
        <f t="shared" si="4"/>
        <v>0</v>
      </c>
      <c r="P35" s="183">
        <f>SUM(P29:P34)</f>
        <v>0</v>
      </c>
      <c r="R35" s="216"/>
      <c r="S35" s="216"/>
      <c r="T35" s="17"/>
      <c r="U35" s="17"/>
      <c r="V35" s="17"/>
      <c r="W35" s="17"/>
      <c r="X35" s="17"/>
    </row>
    <row r="36" spans="1:24" ht="30" x14ac:dyDescent="0.25">
      <c r="A36" s="190" t="s">
        <v>55</v>
      </c>
      <c r="B36" s="177" t="s">
        <v>47</v>
      </c>
      <c r="C36" s="218"/>
      <c r="D36" s="218"/>
      <c r="E36" s="218"/>
      <c r="F36" s="218"/>
      <c r="G36" s="218"/>
      <c r="H36" s="218"/>
      <c r="I36" s="218"/>
      <c r="J36" s="218"/>
      <c r="K36" s="218"/>
      <c r="L36" s="218"/>
      <c r="M36" s="218"/>
      <c r="N36" s="218"/>
      <c r="O36" s="184">
        <f t="shared" si="4"/>
        <v>0</v>
      </c>
      <c r="P36" s="218"/>
    </row>
    <row r="37" spans="1:24" ht="45" x14ac:dyDescent="0.25">
      <c r="A37" s="190" t="s">
        <v>299</v>
      </c>
      <c r="B37" s="177" t="s">
        <v>300</v>
      </c>
      <c r="C37" s="193" t="e">
        <f>C35/C36</f>
        <v>#DIV/0!</v>
      </c>
      <c r="D37" s="193" t="e">
        <f t="shared" ref="D37:P37" si="6">D35/D36</f>
        <v>#DIV/0!</v>
      </c>
      <c r="E37" s="193" t="e">
        <f t="shared" si="6"/>
        <v>#DIV/0!</v>
      </c>
      <c r="F37" s="193" t="e">
        <f t="shared" si="6"/>
        <v>#DIV/0!</v>
      </c>
      <c r="G37" s="193" t="e">
        <f t="shared" si="6"/>
        <v>#DIV/0!</v>
      </c>
      <c r="H37" s="193" t="e">
        <f t="shared" si="6"/>
        <v>#DIV/0!</v>
      </c>
      <c r="I37" s="193" t="e">
        <f t="shared" si="6"/>
        <v>#DIV/0!</v>
      </c>
      <c r="J37" s="193" t="e">
        <f t="shared" si="6"/>
        <v>#DIV/0!</v>
      </c>
      <c r="K37" s="193" t="e">
        <f t="shared" si="6"/>
        <v>#DIV/0!</v>
      </c>
      <c r="L37" s="193" t="e">
        <f t="shared" si="6"/>
        <v>#DIV/0!</v>
      </c>
      <c r="M37" s="193" t="e">
        <f t="shared" si="6"/>
        <v>#DIV/0!</v>
      </c>
      <c r="N37" s="193" t="e">
        <f t="shared" si="6"/>
        <v>#DIV/0!</v>
      </c>
      <c r="O37" s="219" t="e">
        <f t="shared" si="6"/>
        <v>#DIV/0!</v>
      </c>
      <c r="P37" s="193" t="e">
        <f t="shared" si="6"/>
        <v>#DIV/0!</v>
      </c>
    </row>
    <row r="38" spans="1:24" ht="15" x14ac:dyDescent="0.25">
      <c r="A38" s="159"/>
      <c r="B38" s="159"/>
      <c r="C38" s="159"/>
      <c r="D38" s="159"/>
      <c r="E38" s="159"/>
      <c r="F38" s="159"/>
      <c r="G38" s="159"/>
      <c r="H38" s="159"/>
      <c r="I38" s="159"/>
      <c r="J38" s="159"/>
      <c r="K38" s="159"/>
      <c r="L38" s="159"/>
      <c r="M38" s="159"/>
      <c r="N38" s="159"/>
      <c r="O38" s="159"/>
      <c r="P38" s="159"/>
    </row>
    <row r="39" spans="1:24" ht="15" customHeight="1" x14ac:dyDescent="0.25">
      <c r="A39" s="496" t="s">
        <v>399</v>
      </c>
      <c r="B39" s="497"/>
      <c r="C39" s="497"/>
      <c r="D39" s="497"/>
      <c r="E39" s="497"/>
      <c r="F39" s="164"/>
      <c r="G39" s="164"/>
      <c r="H39" s="164"/>
      <c r="I39" s="164"/>
      <c r="J39" s="164"/>
      <c r="K39" s="164"/>
      <c r="L39" s="164"/>
      <c r="M39" s="164"/>
      <c r="N39" s="164"/>
      <c r="O39" s="164"/>
      <c r="P39" s="164"/>
    </row>
    <row r="40" spans="1:24" ht="15" x14ac:dyDescent="0.25">
      <c r="A40" s="165"/>
      <c r="B40" s="166"/>
      <c r="C40" s="167"/>
      <c r="D40" s="167"/>
      <c r="E40" s="167"/>
      <c r="F40" s="167"/>
      <c r="G40" s="167"/>
      <c r="H40" s="167"/>
      <c r="I40" s="167"/>
      <c r="J40" s="167"/>
      <c r="K40" s="167"/>
      <c r="L40" s="167"/>
      <c r="M40" s="167"/>
      <c r="N40" s="167"/>
      <c r="O40" s="167"/>
      <c r="P40" s="167"/>
    </row>
    <row r="41" spans="1:24" ht="15" x14ac:dyDescent="0.25">
      <c r="A41" s="494" t="s">
        <v>56</v>
      </c>
      <c r="B41" s="494"/>
      <c r="C41" s="494"/>
      <c r="D41" s="494"/>
      <c r="E41" s="494"/>
      <c r="F41" s="494"/>
      <c r="G41" s="494"/>
      <c r="H41" s="494"/>
      <c r="I41" s="494"/>
      <c r="J41" s="167"/>
      <c r="K41" s="167"/>
      <c r="L41" s="167"/>
      <c r="M41" s="167"/>
      <c r="N41" s="167"/>
      <c r="O41" s="167"/>
      <c r="P41" s="167"/>
    </row>
    <row r="42" spans="1:24" x14ac:dyDescent="0.25">
      <c r="A42" s="494"/>
      <c r="B42" s="494"/>
      <c r="C42" s="494"/>
      <c r="D42" s="494"/>
      <c r="E42" s="494"/>
      <c r="F42" s="494"/>
      <c r="G42" s="494"/>
      <c r="H42" s="494"/>
      <c r="I42" s="494"/>
    </row>
    <row r="43" spans="1:24" x14ac:dyDescent="0.25">
      <c r="A43" s="494"/>
      <c r="B43" s="494"/>
      <c r="C43" s="494"/>
      <c r="D43" s="494"/>
      <c r="E43" s="494"/>
      <c r="F43" s="494"/>
      <c r="G43" s="494"/>
      <c r="H43" s="494"/>
      <c r="I43" s="494"/>
    </row>
    <row r="44" spans="1:24" x14ac:dyDescent="0.25">
      <c r="C44" s="161"/>
    </row>
    <row r="45" spans="1:24" x14ac:dyDescent="0.25">
      <c r="C45" s="161"/>
    </row>
    <row r="46" spans="1:24" ht="20.399999999999999" x14ac:dyDescent="0.25">
      <c r="A46" s="498" t="s">
        <v>57</v>
      </c>
      <c r="B46" s="498"/>
      <c r="C46" s="498"/>
      <c r="D46" s="498"/>
      <c r="E46" s="498"/>
      <c r="F46" s="498"/>
      <c r="G46" s="498"/>
      <c r="H46" s="498"/>
      <c r="I46" s="498"/>
      <c r="J46" s="498"/>
      <c r="K46" s="498"/>
      <c r="L46" s="498"/>
      <c r="M46" s="498"/>
      <c r="N46" s="498"/>
      <c r="O46" s="498"/>
      <c r="P46" s="498"/>
    </row>
    <row r="48" spans="1:24" ht="15" x14ac:dyDescent="0.25">
      <c r="A48" s="505" t="s">
        <v>27</v>
      </c>
      <c r="B48" s="505"/>
      <c r="C48" s="180"/>
      <c r="D48" s="159"/>
      <c r="E48" s="159"/>
      <c r="F48" s="159"/>
      <c r="G48" s="159"/>
      <c r="H48" s="159"/>
      <c r="I48" s="159"/>
      <c r="J48" s="159"/>
      <c r="K48" s="159"/>
      <c r="L48" s="159"/>
      <c r="M48" s="159"/>
      <c r="N48" s="159"/>
      <c r="O48" s="159"/>
      <c r="P48" s="159"/>
    </row>
    <row r="49" spans="1:16" ht="15" x14ac:dyDescent="0.25">
      <c r="A49" s="159"/>
      <c r="B49" s="159"/>
      <c r="C49" s="159"/>
      <c r="D49" s="159"/>
      <c r="E49" s="159"/>
      <c r="F49" s="159"/>
      <c r="G49" s="159"/>
      <c r="H49" s="159"/>
      <c r="I49" s="159"/>
      <c r="J49" s="159"/>
      <c r="K49" s="159"/>
      <c r="L49" s="159"/>
      <c r="M49" s="159"/>
      <c r="N49" s="159"/>
      <c r="O49" s="159"/>
      <c r="P49" s="159"/>
    </row>
    <row r="50" spans="1:16" ht="15" x14ac:dyDescent="0.25">
      <c r="A50" s="510" t="s">
        <v>57</v>
      </c>
      <c r="B50" s="510" t="s">
        <v>28</v>
      </c>
      <c r="C50" s="506" t="s">
        <v>29</v>
      </c>
      <c r="D50" s="507"/>
      <c r="E50" s="507"/>
      <c r="F50" s="507"/>
      <c r="G50" s="507"/>
      <c r="H50" s="507"/>
      <c r="I50" s="507"/>
      <c r="J50" s="507"/>
      <c r="K50" s="507"/>
      <c r="L50" s="507"/>
      <c r="M50" s="507"/>
      <c r="N50" s="508"/>
      <c r="O50" s="505" t="s">
        <v>30</v>
      </c>
      <c r="P50" s="514" t="s">
        <v>31</v>
      </c>
    </row>
    <row r="51" spans="1:16" ht="15" x14ac:dyDescent="0.25">
      <c r="A51" s="510"/>
      <c r="B51" s="510"/>
      <c r="C51" s="172" t="s">
        <v>32</v>
      </c>
      <c r="D51" s="172" t="s">
        <v>33</v>
      </c>
      <c r="E51" s="172" t="s">
        <v>34</v>
      </c>
      <c r="F51" s="172" t="s">
        <v>35</v>
      </c>
      <c r="G51" s="172" t="s">
        <v>36</v>
      </c>
      <c r="H51" s="172" t="s">
        <v>37</v>
      </c>
      <c r="I51" s="172" t="s">
        <v>38</v>
      </c>
      <c r="J51" s="172" t="s">
        <v>39</v>
      </c>
      <c r="K51" s="172" t="s">
        <v>40</v>
      </c>
      <c r="L51" s="172" t="s">
        <v>41</v>
      </c>
      <c r="M51" s="172" t="s">
        <v>42</v>
      </c>
      <c r="N51" s="172" t="s">
        <v>43</v>
      </c>
      <c r="O51" s="505"/>
      <c r="P51" s="514"/>
    </row>
    <row r="52" spans="1:16" ht="15" x14ac:dyDescent="0.25">
      <c r="A52" s="194" t="s">
        <v>44</v>
      </c>
      <c r="B52" s="195" t="s">
        <v>45</v>
      </c>
      <c r="C52" s="187"/>
      <c r="D52" s="187"/>
      <c r="E52" s="187"/>
      <c r="F52" s="187"/>
      <c r="G52" s="187"/>
      <c r="H52" s="187"/>
      <c r="I52" s="187"/>
      <c r="J52" s="187"/>
      <c r="K52" s="187"/>
      <c r="L52" s="187"/>
      <c r="M52" s="187"/>
      <c r="N52" s="187"/>
      <c r="O52" s="174" t="s">
        <v>289</v>
      </c>
      <c r="P52" s="181"/>
    </row>
    <row r="53" spans="1:16" ht="75" x14ac:dyDescent="0.25">
      <c r="A53" s="196" t="s">
        <v>302</v>
      </c>
      <c r="B53" s="197" t="s">
        <v>53</v>
      </c>
      <c r="C53" s="186"/>
      <c r="D53" s="186"/>
      <c r="E53" s="186"/>
      <c r="F53" s="186"/>
      <c r="G53" s="186"/>
      <c r="H53" s="186"/>
      <c r="I53" s="186"/>
      <c r="J53" s="186"/>
      <c r="K53" s="186"/>
      <c r="L53" s="186"/>
      <c r="M53" s="186"/>
      <c r="N53" s="186"/>
      <c r="O53" s="192">
        <f>SUM(C53:N53)</f>
        <v>0</v>
      </c>
      <c r="P53" s="198"/>
    </row>
    <row r="54" spans="1:16" ht="15" x14ac:dyDescent="0.25">
      <c r="A54" s="196" t="s">
        <v>301</v>
      </c>
      <c r="B54" s="197" t="s">
        <v>48</v>
      </c>
      <c r="C54" s="186"/>
      <c r="D54" s="186"/>
      <c r="E54" s="186"/>
      <c r="F54" s="186"/>
      <c r="G54" s="186"/>
      <c r="H54" s="186"/>
      <c r="I54" s="186"/>
      <c r="J54" s="186"/>
      <c r="K54" s="186"/>
      <c r="L54" s="186"/>
      <c r="M54" s="186"/>
      <c r="N54" s="186"/>
      <c r="O54" s="192">
        <f>SUM(C54:N54)</f>
        <v>0</v>
      </c>
      <c r="P54" s="198"/>
    </row>
    <row r="55" spans="1:16" ht="30" x14ac:dyDescent="0.25">
      <c r="A55" s="196" t="s">
        <v>303</v>
      </c>
      <c r="B55" s="197" t="s">
        <v>305</v>
      </c>
      <c r="C55" s="183" t="e">
        <f>C53/C54</f>
        <v>#DIV/0!</v>
      </c>
      <c r="D55" s="183" t="e">
        <f t="shared" ref="D55:O55" si="7">D53/D54</f>
        <v>#DIV/0!</v>
      </c>
      <c r="E55" s="183" t="e">
        <f t="shared" si="7"/>
        <v>#DIV/0!</v>
      </c>
      <c r="F55" s="183" t="e">
        <f t="shared" si="7"/>
        <v>#DIV/0!</v>
      </c>
      <c r="G55" s="183" t="e">
        <f t="shared" si="7"/>
        <v>#DIV/0!</v>
      </c>
      <c r="H55" s="183" t="e">
        <f t="shared" si="7"/>
        <v>#DIV/0!</v>
      </c>
      <c r="I55" s="183" t="e">
        <f t="shared" si="7"/>
        <v>#DIV/0!</v>
      </c>
      <c r="J55" s="183" t="e">
        <f t="shared" si="7"/>
        <v>#DIV/0!</v>
      </c>
      <c r="K55" s="183" t="e">
        <f t="shared" si="7"/>
        <v>#DIV/0!</v>
      </c>
      <c r="L55" s="183" t="e">
        <f t="shared" si="7"/>
        <v>#DIV/0!</v>
      </c>
      <c r="M55" s="183" t="e">
        <f t="shared" si="7"/>
        <v>#DIV/0!</v>
      </c>
      <c r="N55" s="183" t="e">
        <f t="shared" si="7"/>
        <v>#DIV/0!</v>
      </c>
      <c r="O55" s="192" t="e">
        <f t="shared" si="7"/>
        <v>#DIV/0!</v>
      </c>
      <c r="P55" s="183" t="e">
        <f>P53/P54</f>
        <v>#DIV/0!</v>
      </c>
    </row>
    <row r="56" spans="1:16" ht="15" x14ac:dyDescent="0.25">
      <c r="A56" s="168"/>
      <c r="B56" s="168"/>
      <c r="C56" s="168"/>
      <c r="D56" s="168"/>
      <c r="E56" s="168"/>
      <c r="F56" s="168"/>
      <c r="G56" s="168"/>
      <c r="H56" s="168"/>
      <c r="I56" s="168"/>
      <c r="J56" s="168"/>
      <c r="K56" s="168"/>
      <c r="L56" s="168"/>
      <c r="M56" s="168"/>
      <c r="N56" s="168"/>
      <c r="O56" s="168"/>
      <c r="P56" s="159"/>
    </row>
    <row r="57" spans="1:16" ht="15" customHeight="1" x14ac:dyDescent="0.25">
      <c r="A57" s="496" t="s">
        <v>399</v>
      </c>
      <c r="B57" s="497"/>
      <c r="C57" s="497"/>
      <c r="D57" s="497"/>
      <c r="E57" s="497"/>
      <c r="F57" s="168"/>
      <c r="G57" s="168"/>
      <c r="H57" s="168"/>
      <c r="I57" s="168"/>
      <c r="J57" s="168"/>
      <c r="K57" s="168"/>
      <c r="L57" s="168"/>
      <c r="M57" s="168"/>
      <c r="N57" s="168"/>
      <c r="O57" s="168"/>
      <c r="P57" s="159"/>
    </row>
    <row r="58" spans="1:16" ht="15" x14ac:dyDescent="0.25">
      <c r="A58" s="170"/>
      <c r="B58" s="168"/>
      <c r="C58" s="168"/>
      <c r="D58" s="168"/>
      <c r="E58" s="168"/>
      <c r="F58" s="168"/>
      <c r="G58" s="168"/>
      <c r="H58" s="168"/>
      <c r="I58" s="168"/>
      <c r="J58" s="168"/>
      <c r="K58" s="168"/>
      <c r="L58" s="168"/>
      <c r="M58" s="168"/>
      <c r="N58" s="168"/>
      <c r="O58" s="168"/>
      <c r="P58" s="159"/>
    </row>
    <row r="59" spans="1:16" ht="15" x14ac:dyDescent="0.25">
      <c r="A59" s="494" t="s">
        <v>50</v>
      </c>
      <c r="B59" s="494"/>
      <c r="C59" s="494"/>
      <c r="D59" s="494"/>
      <c r="E59" s="494"/>
      <c r="F59" s="494"/>
      <c r="G59" s="494"/>
      <c r="H59" s="494"/>
      <c r="I59" s="494"/>
      <c r="J59" s="168"/>
      <c r="K59" s="168"/>
      <c r="L59" s="168"/>
      <c r="M59" s="168"/>
      <c r="N59" s="168"/>
      <c r="O59" s="168"/>
      <c r="P59" s="159"/>
    </row>
    <row r="60" spans="1:16" x14ac:dyDescent="0.25">
      <c r="A60" s="494"/>
      <c r="B60" s="494"/>
      <c r="C60" s="494"/>
      <c r="D60" s="494"/>
      <c r="E60" s="494"/>
      <c r="F60" s="494"/>
      <c r="G60" s="494"/>
      <c r="H60" s="494"/>
      <c r="I60" s="494"/>
    </row>
    <row r="61" spans="1:16" x14ac:dyDescent="0.25">
      <c r="A61" s="494"/>
      <c r="B61" s="494"/>
      <c r="C61" s="494"/>
      <c r="D61" s="494"/>
      <c r="E61" s="494"/>
      <c r="F61" s="494"/>
      <c r="G61" s="494"/>
      <c r="H61" s="494"/>
      <c r="I61" s="494"/>
    </row>
    <row r="64" spans="1:16" ht="20.399999999999999" x14ac:dyDescent="0.25">
      <c r="A64" s="498" t="s">
        <v>307</v>
      </c>
      <c r="B64" s="498"/>
      <c r="C64" s="498"/>
      <c r="D64" s="498"/>
      <c r="E64" s="498"/>
      <c r="F64" s="498"/>
      <c r="G64" s="498"/>
      <c r="H64" s="498"/>
      <c r="I64" s="498"/>
      <c r="J64" s="498"/>
      <c r="K64" s="498"/>
      <c r="L64" s="498"/>
      <c r="M64" s="498"/>
      <c r="N64" s="498"/>
      <c r="O64" s="498"/>
      <c r="P64" s="498"/>
    </row>
    <row r="66" spans="1:17" ht="15" x14ac:dyDescent="0.25">
      <c r="A66" s="505" t="s">
        <v>27</v>
      </c>
      <c r="B66" s="505"/>
      <c r="C66" s="180"/>
      <c r="D66" s="159"/>
      <c r="E66" s="171"/>
      <c r="F66" s="159"/>
      <c r="G66" s="159"/>
    </row>
    <row r="67" spans="1:17" ht="15" x14ac:dyDescent="0.25">
      <c r="A67" s="159"/>
      <c r="B67" s="159"/>
      <c r="C67" s="159"/>
      <c r="D67" s="159"/>
      <c r="E67" s="171"/>
      <c r="F67" s="159"/>
      <c r="G67" s="159"/>
    </row>
    <row r="68" spans="1:17" ht="15" x14ac:dyDescent="0.25">
      <c r="A68" s="510" t="s">
        <v>58</v>
      </c>
      <c r="B68" s="504" t="s">
        <v>28</v>
      </c>
      <c r="C68" s="506" t="s">
        <v>29</v>
      </c>
      <c r="D68" s="507"/>
      <c r="E68" s="507"/>
      <c r="F68" s="507"/>
      <c r="G68" s="507"/>
      <c r="H68" s="507"/>
      <c r="I68" s="507"/>
      <c r="J68" s="507"/>
      <c r="K68" s="507"/>
      <c r="L68" s="507"/>
      <c r="M68" s="507"/>
      <c r="N68" s="508"/>
      <c r="O68" s="512" t="s">
        <v>30</v>
      </c>
      <c r="P68" s="513" t="s">
        <v>31</v>
      </c>
    </row>
    <row r="69" spans="1:17" ht="15" x14ac:dyDescent="0.25">
      <c r="A69" s="510"/>
      <c r="B69" s="504"/>
      <c r="C69" s="172" t="s">
        <v>32</v>
      </c>
      <c r="D69" s="172" t="s">
        <v>33</v>
      </c>
      <c r="E69" s="172" t="s">
        <v>34</v>
      </c>
      <c r="F69" s="172" t="s">
        <v>35</v>
      </c>
      <c r="G69" s="172" t="s">
        <v>36</v>
      </c>
      <c r="H69" s="172" t="s">
        <v>37</v>
      </c>
      <c r="I69" s="172" t="s">
        <v>38</v>
      </c>
      <c r="J69" s="172" t="s">
        <v>39</v>
      </c>
      <c r="K69" s="172" t="s">
        <v>40</v>
      </c>
      <c r="L69" s="172" t="s">
        <v>41</v>
      </c>
      <c r="M69" s="172" t="s">
        <v>42</v>
      </c>
      <c r="N69" s="172" t="s">
        <v>43</v>
      </c>
      <c r="O69" s="512"/>
      <c r="P69" s="513"/>
    </row>
    <row r="70" spans="1:17" ht="15" x14ac:dyDescent="0.25">
      <c r="A70" s="202" t="s">
        <v>44</v>
      </c>
      <c r="B70" s="203" t="s">
        <v>45</v>
      </c>
      <c r="C70" s="206"/>
      <c r="D70" s="206"/>
      <c r="E70" s="206"/>
      <c r="F70" s="206"/>
      <c r="G70" s="206"/>
      <c r="H70" s="206"/>
      <c r="I70" s="206"/>
      <c r="J70" s="206"/>
      <c r="K70" s="206"/>
      <c r="L70" s="206"/>
      <c r="M70" s="206"/>
      <c r="N70" s="206"/>
      <c r="O70" s="199" t="s">
        <v>289</v>
      </c>
      <c r="P70" s="187"/>
    </row>
    <row r="71" spans="1:17" ht="15" x14ac:dyDescent="0.25">
      <c r="A71" s="204" t="s">
        <v>380</v>
      </c>
      <c r="B71" s="205" t="s">
        <v>54</v>
      </c>
      <c r="C71" s="186"/>
      <c r="D71" s="186"/>
      <c r="E71" s="186"/>
      <c r="F71" s="186"/>
      <c r="G71" s="186"/>
      <c r="H71" s="186"/>
      <c r="I71" s="186"/>
      <c r="J71" s="186"/>
      <c r="K71" s="186"/>
      <c r="L71" s="186"/>
      <c r="M71" s="186"/>
      <c r="N71" s="186"/>
      <c r="O71" s="200">
        <f>SUM(C71:N71)</f>
        <v>0</v>
      </c>
      <c r="P71" s="198"/>
    </row>
    <row r="72" spans="1:17" ht="15.6" x14ac:dyDescent="0.25">
      <c r="A72" s="204" t="s">
        <v>381</v>
      </c>
      <c r="B72" s="205" t="s">
        <v>54</v>
      </c>
      <c r="C72" s="186"/>
      <c r="D72" s="186"/>
      <c r="E72" s="186"/>
      <c r="F72" s="186"/>
      <c r="G72" s="186"/>
      <c r="H72" s="186"/>
      <c r="I72" s="186"/>
      <c r="J72" s="186"/>
      <c r="K72" s="186"/>
      <c r="L72" s="186"/>
      <c r="M72" s="186"/>
      <c r="N72" s="186"/>
      <c r="O72" s="200"/>
      <c r="P72" s="198"/>
    </row>
    <row r="73" spans="1:17" ht="15" x14ac:dyDescent="0.25">
      <c r="A73" s="204" t="s">
        <v>301</v>
      </c>
      <c r="B73" s="205" t="s">
        <v>48</v>
      </c>
      <c r="C73" s="186"/>
      <c r="D73" s="186"/>
      <c r="E73" s="186"/>
      <c r="F73" s="186"/>
      <c r="G73" s="186"/>
      <c r="H73" s="186"/>
      <c r="I73" s="186"/>
      <c r="J73" s="186"/>
      <c r="K73" s="186"/>
      <c r="L73" s="186"/>
      <c r="M73" s="186"/>
      <c r="N73" s="186"/>
      <c r="O73" s="200">
        <f>SUM(C73:N73)</f>
        <v>0</v>
      </c>
      <c r="P73" s="198"/>
    </row>
    <row r="74" spans="1:17" ht="30" x14ac:dyDescent="0.25">
      <c r="A74" s="204" t="s">
        <v>308</v>
      </c>
      <c r="B74" s="205" t="s">
        <v>309</v>
      </c>
      <c r="C74" s="201" t="e">
        <f>C71/C73</f>
        <v>#DIV/0!</v>
      </c>
      <c r="D74" s="201" t="e">
        <f t="shared" ref="D74:N74" si="8">D71/D73</f>
        <v>#DIV/0!</v>
      </c>
      <c r="E74" s="201" t="e">
        <f t="shared" si="8"/>
        <v>#DIV/0!</v>
      </c>
      <c r="F74" s="201" t="e">
        <f t="shared" si="8"/>
        <v>#DIV/0!</v>
      </c>
      <c r="G74" s="201" t="e">
        <f t="shared" si="8"/>
        <v>#DIV/0!</v>
      </c>
      <c r="H74" s="201" t="e">
        <f t="shared" si="8"/>
        <v>#DIV/0!</v>
      </c>
      <c r="I74" s="201" t="e">
        <f t="shared" si="8"/>
        <v>#DIV/0!</v>
      </c>
      <c r="J74" s="201" t="e">
        <f t="shared" si="8"/>
        <v>#DIV/0!</v>
      </c>
      <c r="K74" s="201" t="e">
        <f t="shared" si="8"/>
        <v>#DIV/0!</v>
      </c>
      <c r="L74" s="201" t="e">
        <f t="shared" si="8"/>
        <v>#DIV/0!</v>
      </c>
      <c r="M74" s="201" t="e">
        <f t="shared" si="8"/>
        <v>#DIV/0!</v>
      </c>
      <c r="N74" s="201" t="e">
        <f t="shared" si="8"/>
        <v>#DIV/0!</v>
      </c>
      <c r="O74" s="200" t="e">
        <f>AVERAGE(C74:N74)</f>
        <v>#DIV/0!</v>
      </c>
      <c r="P74" s="201" t="e">
        <f>P71/P73</f>
        <v>#DIV/0!</v>
      </c>
    </row>
    <row r="75" spans="1:17" ht="30.6" x14ac:dyDescent="0.25">
      <c r="A75" s="204" t="s">
        <v>383</v>
      </c>
      <c r="B75" s="205" t="s">
        <v>309</v>
      </c>
      <c r="C75" s="201" t="e">
        <f>C72/C73</f>
        <v>#DIV/0!</v>
      </c>
      <c r="D75" s="201" t="e">
        <f t="shared" ref="D75:N75" si="9">D72/D73</f>
        <v>#DIV/0!</v>
      </c>
      <c r="E75" s="201" t="e">
        <f t="shared" si="9"/>
        <v>#DIV/0!</v>
      </c>
      <c r="F75" s="201" t="e">
        <f t="shared" si="9"/>
        <v>#DIV/0!</v>
      </c>
      <c r="G75" s="201" t="e">
        <f t="shared" si="9"/>
        <v>#DIV/0!</v>
      </c>
      <c r="H75" s="201" t="e">
        <f t="shared" si="9"/>
        <v>#DIV/0!</v>
      </c>
      <c r="I75" s="201" t="e">
        <f t="shared" si="9"/>
        <v>#DIV/0!</v>
      </c>
      <c r="J75" s="201" t="e">
        <f t="shared" si="9"/>
        <v>#DIV/0!</v>
      </c>
      <c r="K75" s="201" t="e">
        <f t="shared" si="9"/>
        <v>#DIV/0!</v>
      </c>
      <c r="L75" s="201" t="e">
        <f t="shared" si="9"/>
        <v>#DIV/0!</v>
      </c>
      <c r="M75" s="201" t="e">
        <f t="shared" si="9"/>
        <v>#DIV/0!</v>
      </c>
      <c r="N75" s="201" t="e">
        <f t="shared" si="9"/>
        <v>#DIV/0!</v>
      </c>
      <c r="O75" s="200" t="e">
        <f>AVERAGE(C75:N75)</f>
        <v>#DIV/0!</v>
      </c>
      <c r="P75" s="201" t="e">
        <f>P72/P73</f>
        <v>#DIV/0!</v>
      </c>
    </row>
    <row r="76" spans="1:17" ht="15" x14ac:dyDescent="0.25">
      <c r="A76" s="168"/>
      <c r="B76" s="168"/>
      <c r="C76" s="168"/>
      <c r="D76" s="168"/>
      <c r="O76" s="168"/>
      <c r="P76" s="168"/>
      <c r="Q76" s="159"/>
    </row>
    <row r="77" spans="1:17" ht="18.75" customHeight="1" x14ac:dyDescent="0.25">
      <c r="A77" s="496" t="s">
        <v>399</v>
      </c>
      <c r="B77" s="497"/>
      <c r="C77" s="497"/>
      <c r="D77" s="497"/>
      <c r="E77" s="497"/>
      <c r="O77" s="168"/>
      <c r="P77" s="168"/>
      <c r="Q77" s="159"/>
    </row>
    <row r="78" spans="1:17" ht="18.75" customHeight="1" x14ac:dyDescent="0.25">
      <c r="A78" s="511" t="s">
        <v>382</v>
      </c>
      <c r="B78" s="511"/>
      <c r="C78" s="511"/>
      <c r="D78" s="511"/>
      <c r="E78" s="511"/>
      <c r="F78" s="511"/>
      <c r="G78" s="511"/>
      <c r="H78" s="511"/>
      <c r="I78" s="229"/>
      <c r="O78" s="168"/>
      <c r="P78" s="168"/>
      <c r="Q78" s="159"/>
    </row>
    <row r="79" spans="1:17" ht="15" x14ac:dyDescent="0.25">
      <c r="A79" s="170"/>
      <c r="B79" s="168"/>
      <c r="C79" s="168"/>
      <c r="D79" s="168"/>
      <c r="O79" s="168"/>
      <c r="P79" s="168"/>
      <c r="Q79" s="159"/>
    </row>
    <row r="80" spans="1:17" ht="15" x14ac:dyDescent="0.25">
      <c r="A80" s="494" t="s">
        <v>50</v>
      </c>
      <c r="B80" s="494"/>
      <c r="C80" s="494"/>
      <c r="D80" s="494"/>
      <c r="E80" s="494"/>
      <c r="F80" s="494"/>
      <c r="G80" s="494"/>
      <c r="H80" s="494"/>
      <c r="I80" s="494"/>
      <c r="O80" s="159"/>
      <c r="P80" s="159"/>
      <c r="Q80" s="159"/>
    </row>
    <row r="81" spans="1:17" x14ac:dyDescent="0.25">
      <c r="A81" s="494"/>
      <c r="B81" s="494"/>
      <c r="C81" s="494"/>
      <c r="D81" s="494"/>
      <c r="E81" s="494"/>
      <c r="F81" s="494"/>
      <c r="G81" s="494"/>
      <c r="H81" s="494"/>
      <c r="I81" s="494"/>
    </row>
    <row r="82" spans="1:17" x14ac:dyDescent="0.25">
      <c r="A82" s="494"/>
      <c r="B82" s="494"/>
      <c r="C82" s="494"/>
      <c r="D82" s="494"/>
      <c r="E82" s="494"/>
      <c r="F82" s="494"/>
      <c r="G82" s="494"/>
      <c r="H82" s="494"/>
      <c r="I82" s="494"/>
    </row>
    <row r="85" spans="1:17" ht="20.399999999999999" x14ac:dyDescent="0.25">
      <c r="A85" s="498" t="s">
        <v>310</v>
      </c>
      <c r="B85" s="498"/>
      <c r="C85" s="498"/>
      <c r="D85" s="498"/>
      <c r="E85" s="498"/>
      <c r="F85" s="498"/>
      <c r="G85" s="498"/>
      <c r="H85" s="498"/>
      <c r="I85" s="498"/>
      <c r="J85" s="498"/>
      <c r="K85" s="498"/>
      <c r="L85" s="498"/>
      <c r="M85" s="498"/>
      <c r="N85" s="498"/>
      <c r="O85" s="498"/>
      <c r="P85" s="498"/>
    </row>
    <row r="87" spans="1:17" ht="15" x14ac:dyDescent="0.25">
      <c r="A87" s="505" t="s">
        <v>27</v>
      </c>
      <c r="B87" s="505"/>
      <c r="C87" s="180"/>
      <c r="D87" s="17"/>
      <c r="O87" s="17"/>
      <c r="P87" s="17"/>
      <c r="Q87" s="17"/>
    </row>
    <row r="88" spans="1:17" ht="15" x14ac:dyDescent="0.25">
      <c r="A88" s="17"/>
      <c r="B88" s="17"/>
      <c r="C88" s="17"/>
      <c r="D88" s="17"/>
      <c r="O88" s="17"/>
      <c r="P88" s="17"/>
      <c r="Q88" s="17"/>
    </row>
    <row r="89" spans="1:17" ht="15" x14ac:dyDescent="0.25">
      <c r="A89" s="504" t="s">
        <v>59</v>
      </c>
      <c r="B89" s="504" t="s">
        <v>28</v>
      </c>
      <c r="C89" s="506" t="s">
        <v>29</v>
      </c>
      <c r="D89" s="507"/>
      <c r="E89" s="507"/>
      <c r="F89" s="507"/>
      <c r="G89" s="507"/>
      <c r="H89" s="507"/>
      <c r="I89" s="507"/>
      <c r="J89" s="507"/>
      <c r="K89" s="507"/>
      <c r="L89" s="507"/>
      <c r="M89" s="507"/>
      <c r="N89" s="508"/>
      <c r="O89" s="504" t="s">
        <v>30</v>
      </c>
      <c r="P89" s="509" t="s">
        <v>31</v>
      </c>
    </row>
    <row r="90" spans="1:17" ht="15" x14ac:dyDescent="0.25">
      <c r="A90" s="504"/>
      <c r="B90" s="504"/>
      <c r="C90" s="172" t="s">
        <v>32</v>
      </c>
      <c r="D90" s="172" t="s">
        <v>33</v>
      </c>
      <c r="E90" s="172" t="s">
        <v>34</v>
      </c>
      <c r="F90" s="172" t="s">
        <v>35</v>
      </c>
      <c r="G90" s="172" t="s">
        <v>36</v>
      </c>
      <c r="H90" s="172" t="s">
        <v>37</v>
      </c>
      <c r="I90" s="172" t="s">
        <v>38</v>
      </c>
      <c r="J90" s="172" t="s">
        <v>39</v>
      </c>
      <c r="K90" s="172" t="s">
        <v>40</v>
      </c>
      <c r="L90" s="172" t="s">
        <v>41</v>
      </c>
      <c r="M90" s="172" t="s">
        <v>42</v>
      </c>
      <c r="N90" s="172" t="s">
        <v>43</v>
      </c>
      <c r="O90" s="504"/>
      <c r="P90" s="509"/>
    </row>
    <row r="91" spans="1:17" ht="15" x14ac:dyDescent="0.25">
      <c r="A91" s="188" t="s">
        <v>44</v>
      </c>
      <c r="B91" s="208" t="s">
        <v>45</v>
      </c>
      <c r="C91" s="206"/>
      <c r="D91" s="206"/>
      <c r="E91" s="206"/>
      <c r="F91" s="206"/>
      <c r="G91" s="206"/>
      <c r="H91" s="206"/>
      <c r="I91" s="206"/>
      <c r="J91" s="206"/>
      <c r="K91" s="206"/>
      <c r="L91" s="206"/>
      <c r="M91" s="206"/>
      <c r="N91" s="206"/>
      <c r="O91" s="210" t="s">
        <v>289</v>
      </c>
      <c r="P91" s="187"/>
    </row>
    <row r="92" spans="1:17" ht="30" x14ac:dyDescent="0.25">
      <c r="A92" s="189" t="s">
        <v>315</v>
      </c>
      <c r="B92" s="209" t="s">
        <v>319</v>
      </c>
      <c r="C92" s="206"/>
      <c r="D92" s="206"/>
      <c r="E92" s="206"/>
      <c r="F92" s="206"/>
      <c r="G92" s="206"/>
      <c r="H92" s="206"/>
      <c r="I92" s="206"/>
      <c r="J92" s="206"/>
      <c r="K92" s="206"/>
      <c r="L92" s="206"/>
      <c r="M92" s="206"/>
      <c r="N92" s="206"/>
      <c r="O92" s="212">
        <f t="shared" ref="O92:O95" si="10">SUM(C92:N92)</f>
        <v>0</v>
      </c>
      <c r="P92" s="187"/>
    </row>
    <row r="93" spans="1:17" ht="30" x14ac:dyDescent="0.25">
      <c r="A93" s="189" t="s">
        <v>314</v>
      </c>
      <c r="B93" s="209" t="s">
        <v>319</v>
      </c>
      <c r="C93" s="206"/>
      <c r="D93" s="206"/>
      <c r="E93" s="206"/>
      <c r="F93" s="206"/>
      <c r="G93" s="206"/>
      <c r="H93" s="206"/>
      <c r="I93" s="206"/>
      <c r="J93" s="206"/>
      <c r="K93" s="206"/>
      <c r="L93" s="206"/>
      <c r="M93" s="206"/>
      <c r="N93" s="206"/>
      <c r="O93" s="212">
        <f t="shared" si="10"/>
        <v>0</v>
      </c>
      <c r="P93" s="187"/>
    </row>
    <row r="94" spans="1:17" ht="30" x14ac:dyDescent="0.25">
      <c r="A94" s="189" t="s">
        <v>313</v>
      </c>
      <c r="B94" s="209" t="s">
        <v>319</v>
      </c>
      <c r="C94" s="206"/>
      <c r="D94" s="206"/>
      <c r="E94" s="206"/>
      <c r="F94" s="206"/>
      <c r="G94" s="206"/>
      <c r="H94" s="206"/>
      <c r="I94" s="206"/>
      <c r="J94" s="206"/>
      <c r="K94" s="206"/>
      <c r="L94" s="206"/>
      <c r="M94" s="206"/>
      <c r="N94" s="206"/>
      <c r="O94" s="212">
        <f t="shared" si="10"/>
        <v>0</v>
      </c>
      <c r="P94" s="187"/>
    </row>
    <row r="95" spans="1:17" ht="30" x14ac:dyDescent="0.25">
      <c r="A95" s="189" t="s">
        <v>312</v>
      </c>
      <c r="B95" s="209" t="s">
        <v>319</v>
      </c>
      <c r="C95" s="206"/>
      <c r="D95" s="206"/>
      <c r="E95" s="206"/>
      <c r="F95" s="206"/>
      <c r="G95" s="206"/>
      <c r="H95" s="206"/>
      <c r="I95" s="206"/>
      <c r="J95" s="206"/>
      <c r="K95" s="206"/>
      <c r="L95" s="206"/>
      <c r="M95" s="206"/>
      <c r="N95" s="206"/>
      <c r="O95" s="212">
        <f t="shared" si="10"/>
        <v>0</v>
      </c>
      <c r="P95" s="187"/>
    </row>
    <row r="96" spans="1:17" ht="45" x14ac:dyDescent="0.25">
      <c r="A96" s="189" t="s">
        <v>311</v>
      </c>
      <c r="B96" s="209" t="s">
        <v>319</v>
      </c>
      <c r="C96" s="211"/>
      <c r="D96" s="211"/>
      <c r="E96" s="211"/>
      <c r="F96" s="211"/>
      <c r="G96" s="211"/>
      <c r="H96" s="211"/>
      <c r="I96" s="211"/>
      <c r="J96" s="211"/>
      <c r="K96" s="211"/>
      <c r="L96" s="211"/>
      <c r="M96" s="211"/>
      <c r="N96" s="211"/>
      <c r="O96" s="212">
        <f>SUM(C96:N96)</f>
        <v>0</v>
      </c>
      <c r="P96" s="187"/>
    </row>
    <row r="97" spans="1:17" ht="30" x14ac:dyDescent="0.25">
      <c r="A97" s="189" t="s">
        <v>316</v>
      </c>
      <c r="B97" s="209" t="s">
        <v>319</v>
      </c>
      <c r="C97" s="214">
        <f>SUM(C92:C96)</f>
        <v>0</v>
      </c>
      <c r="D97" s="214">
        <f t="shared" ref="D97:P97" si="11">SUM(D92:D96)</f>
        <v>0</v>
      </c>
      <c r="E97" s="214">
        <f t="shared" si="11"/>
        <v>0</v>
      </c>
      <c r="F97" s="214">
        <f t="shared" si="11"/>
        <v>0</v>
      </c>
      <c r="G97" s="214">
        <f t="shared" si="11"/>
        <v>0</v>
      </c>
      <c r="H97" s="214">
        <f t="shared" si="11"/>
        <v>0</v>
      </c>
      <c r="I97" s="214">
        <f t="shared" si="11"/>
        <v>0</v>
      </c>
      <c r="J97" s="214">
        <f t="shared" si="11"/>
        <v>0</v>
      </c>
      <c r="K97" s="214">
        <f t="shared" si="11"/>
        <v>0</v>
      </c>
      <c r="L97" s="214">
        <f t="shared" si="11"/>
        <v>0</v>
      </c>
      <c r="M97" s="214">
        <f t="shared" si="11"/>
        <v>0</v>
      </c>
      <c r="N97" s="214">
        <f t="shared" si="11"/>
        <v>0</v>
      </c>
      <c r="O97" s="212">
        <f>SUM(C97:N97)</f>
        <v>0</v>
      </c>
      <c r="P97" s="214">
        <f t="shared" si="11"/>
        <v>0</v>
      </c>
    </row>
    <row r="98" spans="1:17" ht="15" x14ac:dyDescent="0.25">
      <c r="A98" s="189" t="s">
        <v>301</v>
      </c>
      <c r="B98" s="209" t="s">
        <v>48</v>
      </c>
      <c r="C98" s="211"/>
      <c r="D98" s="211"/>
      <c r="E98" s="211"/>
      <c r="F98" s="211"/>
      <c r="G98" s="211"/>
      <c r="H98" s="211"/>
      <c r="I98" s="211"/>
      <c r="J98" s="211"/>
      <c r="K98" s="211"/>
      <c r="L98" s="211"/>
      <c r="M98" s="211"/>
      <c r="N98" s="211"/>
      <c r="O98" s="213">
        <f>SUM(C98:N98)</f>
        <v>0</v>
      </c>
      <c r="P98" s="187"/>
    </row>
    <row r="99" spans="1:17" ht="45" x14ac:dyDescent="0.25">
      <c r="A99" s="189" t="s">
        <v>317</v>
      </c>
      <c r="B99" s="209" t="s">
        <v>318</v>
      </c>
      <c r="C99" s="214" t="e">
        <f>C97/C98</f>
        <v>#DIV/0!</v>
      </c>
      <c r="D99" s="214" t="e">
        <f t="shared" ref="D99:P99" si="12">D97/D98</f>
        <v>#DIV/0!</v>
      </c>
      <c r="E99" s="214" t="e">
        <f t="shared" si="12"/>
        <v>#DIV/0!</v>
      </c>
      <c r="F99" s="214" t="e">
        <f t="shared" si="12"/>
        <v>#DIV/0!</v>
      </c>
      <c r="G99" s="214" t="e">
        <f t="shared" si="12"/>
        <v>#DIV/0!</v>
      </c>
      <c r="H99" s="214" t="e">
        <f t="shared" si="12"/>
        <v>#DIV/0!</v>
      </c>
      <c r="I99" s="214" t="e">
        <f t="shared" si="12"/>
        <v>#DIV/0!</v>
      </c>
      <c r="J99" s="214" t="e">
        <f t="shared" si="12"/>
        <v>#DIV/0!</v>
      </c>
      <c r="K99" s="214" t="e">
        <f t="shared" si="12"/>
        <v>#DIV/0!</v>
      </c>
      <c r="L99" s="214" t="e">
        <f t="shared" si="12"/>
        <v>#DIV/0!</v>
      </c>
      <c r="M99" s="214" t="e">
        <f t="shared" si="12"/>
        <v>#DIV/0!</v>
      </c>
      <c r="N99" s="214" t="e">
        <f t="shared" si="12"/>
        <v>#DIV/0!</v>
      </c>
      <c r="O99" s="214" t="e">
        <f t="shared" si="12"/>
        <v>#DIV/0!</v>
      </c>
      <c r="P99" s="214" t="e">
        <f t="shared" si="12"/>
        <v>#DIV/0!</v>
      </c>
    </row>
    <row r="101" spans="1:17" ht="15" customHeight="1" x14ac:dyDescent="0.25">
      <c r="A101" s="496" t="s">
        <v>399</v>
      </c>
      <c r="B101" s="497"/>
      <c r="C101" s="497"/>
      <c r="D101" s="497"/>
      <c r="E101" s="497"/>
    </row>
    <row r="103" spans="1:17" x14ac:dyDescent="0.25">
      <c r="A103" s="494" t="s">
        <v>50</v>
      </c>
      <c r="B103" s="494"/>
      <c r="C103" s="494"/>
      <c r="D103" s="494"/>
      <c r="E103" s="494"/>
      <c r="F103" s="494"/>
      <c r="G103" s="494"/>
      <c r="H103" s="494"/>
      <c r="I103" s="494"/>
    </row>
    <row r="104" spans="1:17" x14ac:dyDescent="0.25">
      <c r="A104" s="494"/>
      <c r="B104" s="494"/>
      <c r="C104" s="494"/>
      <c r="D104" s="494"/>
      <c r="E104" s="494"/>
      <c r="F104" s="494"/>
      <c r="G104" s="494"/>
      <c r="H104" s="494"/>
      <c r="I104" s="494"/>
    </row>
    <row r="105" spans="1:17" x14ac:dyDescent="0.25">
      <c r="A105" s="494"/>
      <c r="B105" s="494"/>
      <c r="C105" s="494"/>
      <c r="D105" s="494"/>
      <c r="E105" s="494"/>
      <c r="F105" s="494"/>
      <c r="G105" s="494"/>
      <c r="H105" s="494"/>
      <c r="I105" s="494"/>
    </row>
    <row r="108" spans="1:17" ht="20.399999999999999" x14ac:dyDescent="0.25">
      <c r="A108" s="498" t="s">
        <v>320</v>
      </c>
      <c r="B108" s="498"/>
      <c r="C108" s="498"/>
      <c r="D108" s="498"/>
      <c r="E108" s="498"/>
      <c r="F108" s="498"/>
      <c r="G108" s="498"/>
      <c r="H108" s="498"/>
      <c r="I108" s="498"/>
      <c r="J108" s="498"/>
      <c r="K108" s="498"/>
      <c r="L108" s="498"/>
      <c r="M108" s="498"/>
      <c r="N108" s="498"/>
      <c r="O108" s="498"/>
      <c r="P108" s="498"/>
    </row>
    <row r="110" spans="1:17" ht="15" x14ac:dyDescent="0.25">
      <c r="A110" s="505" t="s">
        <v>27</v>
      </c>
      <c r="B110" s="505"/>
      <c r="C110" s="180"/>
      <c r="D110" s="17"/>
      <c r="O110" s="17"/>
      <c r="P110" s="17"/>
      <c r="Q110" s="17"/>
    </row>
    <row r="111" spans="1:17" ht="15" x14ac:dyDescent="0.25">
      <c r="A111" s="17"/>
      <c r="B111" s="17"/>
      <c r="C111" s="17"/>
      <c r="D111" s="17"/>
      <c r="O111" s="17"/>
      <c r="P111" s="17"/>
      <c r="Q111" s="17"/>
    </row>
    <row r="112" spans="1:17" ht="15" customHeight="1" x14ac:dyDescent="0.25">
      <c r="A112" s="500" t="s">
        <v>320</v>
      </c>
      <c r="B112" s="501"/>
      <c r="C112" s="504" t="s">
        <v>339</v>
      </c>
      <c r="D112" s="156"/>
      <c r="E112" s="500" t="s">
        <v>320</v>
      </c>
      <c r="F112" s="501"/>
      <c r="G112" s="504" t="s">
        <v>339</v>
      </c>
      <c r="H112" s="156"/>
      <c r="I112" s="504" t="s">
        <v>320</v>
      </c>
      <c r="J112" s="505" t="s">
        <v>339</v>
      </c>
      <c r="K112" s="156"/>
      <c r="L112" s="156"/>
      <c r="M112" s="156"/>
      <c r="N112" s="156"/>
      <c r="O112" s="495"/>
      <c r="P112" s="499"/>
    </row>
    <row r="113" spans="1:16" ht="15" customHeight="1" x14ac:dyDescent="0.25">
      <c r="A113" s="502"/>
      <c r="B113" s="503"/>
      <c r="C113" s="504"/>
      <c r="D113" s="220"/>
      <c r="E113" s="502"/>
      <c r="F113" s="503"/>
      <c r="G113" s="504"/>
      <c r="H113" s="220"/>
      <c r="I113" s="504"/>
      <c r="J113" s="505"/>
      <c r="K113" s="221"/>
      <c r="L113" s="220"/>
      <c r="M113" s="220"/>
      <c r="N113" s="220"/>
      <c r="O113" s="495"/>
      <c r="P113" s="499"/>
    </row>
    <row r="114" spans="1:16" ht="30" x14ac:dyDescent="0.25">
      <c r="A114" s="493" t="s">
        <v>322</v>
      </c>
      <c r="B114" s="209" t="s">
        <v>338</v>
      </c>
      <c r="C114" s="187"/>
      <c r="D114" s="221"/>
      <c r="E114" s="493" t="s">
        <v>330</v>
      </c>
      <c r="F114" s="209" t="s">
        <v>338</v>
      </c>
      <c r="G114" s="187"/>
      <c r="H114" s="221"/>
      <c r="I114" s="209" t="s">
        <v>338</v>
      </c>
      <c r="J114" s="225">
        <f>C114+C117+C120+C123+C126+C129+C132+C135+G135+G132+G129+G126+G123+G120+G117+G114</f>
        <v>0</v>
      </c>
      <c r="K114" s="221"/>
      <c r="L114" s="221"/>
      <c r="M114" s="221"/>
      <c r="N114" s="221"/>
      <c r="O114" s="223"/>
      <c r="P114" s="222"/>
    </row>
    <row r="115" spans="1:16" ht="45" x14ac:dyDescent="0.25">
      <c r="A115" s="493"/>
      <c r="B115" s="209" t="s">
        <v>320</v>
      </c>
      <c r="C115" s="187"/>
      <c r="D115" s="221"/>
      <c r="E115" s="493"/>
      <c r="F115" s="209" t="s">
        <v>320</v>
      </c>
      <c r="G115" s="187"/>
      <c r="H115" s="221"/>
      <c r="I115" s="209" t="s">
        <v>320</v>
      </c>
      <c r="J115" s="225">
        <f>C115+C118+C121+C124+C127+C130+C133+C136+G136+G133+G130+G127+G124+G121+G118+G115</f>
        <v>0</v>
      </c>
      <c r="K115" s="221"/>
      <c r="L115" s="221"/>
      <c r="M115" s="221"/>
      <c r="N115" s="221"/>
      <c r="O115" s="223"/>
      <c r="P115" s="222"/>
    </row>
    <row r="116" spans="1:16" ht="45" x14ac:dyDescent="0.25">
      <c r="A116" s="493"/>
      <c r="B116" s="209" t="s">
        <v>321</v>
      </c>
      <c r="C116" s="214" t="e">
        <f t="shared" ref="C116" si="13">C115/C114</f>
        <v>#DIV/0!</v>
      </c>
      <c r="D116" s="224"/>
      <c r="E116" s="493"/>
      <c r="F116" s="209" t="s">
        <v>321</v>
      </c>
      <c r="G116" s="214" t="e">
        <f t="shared" ref="G116" si="14">G115/G114</f>
        <v>#DIV/0!</v>
      </c>
      <c r="H116" s="224"/>
      <c r="I116" s="209" t="s">
        <v>321</v>
      </c>
      <c r="J116" s="207" t="e">
        <f>J115/J114</f>
        <v>#DIV/0!</v>
      </c>
      <c r="K116" s="224"/>
      <c r="L116" s="224"/>
      <c r="M116" s="224"/>
      <c r="N116" s="224"/>
      <c r="O116" s="224"/>
      <c r="P116" s="224"/>
    </row>
    <row r="117" spans="1:16" ht="30" x14ac:dyDescent="0.25">
      <c r="A117" s="493" t="s">
        <v>323</v>
      </c>
      <c r="B117" s="209" t="s">
        <v>338</v>
      </c>
      <c r="C117" s="187"/>
      <c r="D117" s="221"/>
      <c r="E117" s="493" t="s">
        <v>331</v>
      </c>
      <c r="F117" s="209" t="s">
        <v>338</v>
      </c>
      <c r="G117" s="187"/>
      <c r="H117" s="221"/>
      <c r="I117" s="221"/>
      <c r="J117" s="221"/>
      <c r="K117" s="221"/>
      <c r="L117" s="221"/>
      <c r="M117" s="221"/>
      <c r="N117" s="221"/>
      <c r="O117" s="223"/>
      <c r="P117" s="222"/>
    </row>
    <row r="118" spans="1:16" ht="45" x14ac:dyDescent="0.25">
      <c r="A118" s="493"/>
      <c r="B118" s="209" t="s">
        <v>320</v>
      </c>
      <c r="C118" s="187"/>
      <c r="D118" s="221"/>
      <c r="E118" s="493"/>
      <c r="F118" s="209" t="s">
        <v>320</v>
      </c>
      <c r="G118" s="187"/>
      <c r="H118" s="221"/>
      <c r="I118" s="221"/>
      <c r="J118" s="221"/>
      <c r="K118" s="221"/>
      <c r="L118" s="221"/>
      <c r="M118" s="221"/>
      <c r="N118" s="221"/>
      <c r="O118" s="223"/>
      <c r="P118" s="222"/>
    </row>
    <row r="119" spans="1:16" ht="45" x14ac:dyDescent="0.25">
      <c r="A119" s="493"/>
      <c r="B119" s="209" t="s">
        <v>321</v>
      </c>
      <c r="C119" s="214" t="e">
        <f t="shared" ref="C119" si="15">C118/C117</f>
        <v>#DIV/0!</v>
      </c>
      <c r="D119" s="224"/>
      <c r="E119" s="493"/>
      <c r="F119" s="209" t="s">
        <v>321</v>
      </c>
      <c r="G119" s="214" t="e">
        <f t="shared" ref="G119" si="16">G118/G117</f>
        <v>#DIV/0!</v>
      </c>
      <c r="H119" s="224"/>
      <c r="I119" s="224"/>
      <c r="J119" s="224"/>
      <c r="K119" s="224"/>
      <c r="L119" s="224"/>
      <c r="M119" s="224"/>
      <c r="N119" s="224"/>
      <c r="O119" s="224"/>
      <c r="P119" s="224"/>
    </row>
    <row r="120" spans="1:16" ht="30" x14ac:dyDescent="0.25">
      <c r="A120" s="493" t="s">
        <v>324</v>
      </c>
      <c r="B120" s="209" t="s">
        <v>338</v>
      </c>
      <c r="C120" s="187"/>
      <c r="D120" s="221"/>
      <c r="E120" s="493" t="s">
        <v>332</v>
      </c>
      <c r="F120" s="209" t="s">
        <v>338</v>
      </c>
      <c r="G120" s="187"/>
      <c r="H120" s="221"/>
      <c r="I120" s="221"/>
      <c r="J120" s="221"/>
      <c r="K120" s="221"/>
      <c r="L120" s="221"/>
      <c r="M120" s="221"/>
      <c r="N120" s="221"/>
      <c r="O120" s="223"/>
      <c r="P120" s="222"/>
    </row>
    <row r="121" spans="1:16" ht="45" x14ac:dyDescent="0.25">
      <c r="A121" s="493"/>
      <c r="B121" s="209" t="s">
        <v>320</v>
      </c>
      <c r="C121" s="187"/>
      <c r="D121" s="221"/>
      <c r="E121" s="493"/>
      <c r="F121" s="209" t="s">
        <v>320</v>
      </c>
      <c r="G121" s="187"/>
      <c r="H121" s="221"/>
      <c r="I121" s="221"/>
      <c r="J121" s="221"/>
      <c r="K121" s="221"/>
      <c r="L121" s="221"/>
      <c r="M121" s="221"/>
      <c r="N121" s="221"/>
      <c r="O121" s="223"/>
      <c r="P121" s="222"/>
    </row>
    <row r="122" spans="1:16" ht="45" x14ac:dyDescent="0.25">
      <c r="A122" s="493"/>
      <c r="B122" s="209" t="s">
        <v>321</v>
      </c>
      <c r="C122" s="214" t="e">
        <f t="shared" ref="C122" si="17">C121/C120</f>
        <v>#DIV/0!</v>
      </c>
      <c r="D122" s="224"/>
      <c r="E122" s="493"/>
      <c r="F122" s="209" t="s">
        <v>321</v>
      </c>
      <c r="G122" s="214" t="e">
        <f t="shared" ref="G122" si="18">G121/G120</f>
        <v>#DIV/0!</v>
      </c>
      <c r="H122" s="224"/>
      <c r="I122" s="224"/>
      <c r="J122" s="224"/>
      <c r="K122" s="224"/>
      <c r="L122" s="224"/>
      <c r="M122" s="224"/>
      <c r="N122" s="224"/>
      <c r="O122" s="224"/>
      <c r="P122" s="224"/>
    </row>
    <row r="123" spans="1:16" ht="30" x14ac:dyDescent="0.25">
      <c r="A123" s="493" t="s">
        <v>325</v>
      </c>
      <c r="B123" s="209" t="s">
        <v>338</v>
      </c>
      <c r="C123" s="187"/>
      <c r="D123" s="221"/>
      <c r="E123" s="493" t="s">
        <v>333</v>
      </c>
      <c r="F123" s="209" t="s">
        <v>338</v>
      </c>
      <c r="G123" s="187"/>
      <c r="H123" s="221"/>
      <c r="I123" s="221"/>
      <c r="J123" s="221"/>
      <c r="K123" s="221"/>
      <c r="L123" s="221"/>
      <c r="M123" s="221"/>
      <c r="N123" s="221"/>
      <c r="O123" s="223"/>
      <c r="P123" s="222"/>
    </row>
    <row r="124" spans="1:16" ht="45" x14ac:dyDescent="0.25">
      <c r="A124" s="493"/>
      <c r="B124" s="209" t="s">
        <v>320</v>
      </c>
      <c r="C124" s="187"/>
      <c r="D124" s="221"/>
      <c r="E124" s="493"/>
      <c r="F124" s="209" t="s">
        <v>320</v>
      </c>
      <c r="G124" s="187"/>
      <c r="H124" s="221"/>
      <c r="I124" s="221"/>
      <c r="J124" s="221"/>
      <c r="K124" s="221"/>
      <c r="L124" s="221"/>
      <c r="M124" s="221"/>
      <c r="N124" s="221"/>
      <c r="O124" s="223"/>
      <c r="P124" s="222"/>
    </row>
    <row r="125" spans="1:16" ht="45" x14ac:dyDescent="0.25">
      <c r="A125" s="493"/>
      <c r="B125" s="209" t="s">
        <v>321</v>
      </c>
      <c r="C125" s="214" t="e">
        <f t="shared" ref="C125" si="19">C124/C123</f>
        <v>#DIV/0!</v>
      </c>
      <c r="D125" s="224"/>
      <c r="E125" s="493"/>
      <c r="F125" s="209" t="s">
        <v>321</v>
      </c>
      <c r="G125" s="214" t="e">
        <f t="shared" ref="G125" si="20">G124/G123</f>
        <v>#DIV/0!</v>
      </c>
      <c r="H125" s="224"/>
      <c r="I125" s="224"/>
      <c r="J125" s="224"/>
      <c r="K125" s="224"/>
      <c r="L125" s="224"/>
      <c r="M125" s="224"/>
      <c r="N125" s="224"/>
      <c r="O125" s="224"/>
      <c r="P125" s="224"/>
    </row>
    <row r="126" spans="1:16" ht="30" x14ac:dyDescent="0.25">
      <c r="A126" s="493" t="s">
        <v>326</v>
      </c>
      <c r="B126" s="209" t="s">
        <v>338</v>
      </c>
      <c r="C126" s="187"/>
      <c r="D126" s="221"/>
      <c r="E126" s="493" t="s">
        <v>334</v>
      </c>
      <c r="F126" s="209" t="s">
        <v>338</v>
      </c>
      <c r="G126" s="187"/>
      <c r="H126" s="221"/>
      <c r="I126" s="221"/>
      <c r="J126" s="221"/>
      <c r="K126" s="221"/>
      <c r="L126" s="221"/>
      <c r="M126" s="221"/>
      <c r="N126" s="221"/>
      <c r="O126" s="223"/>
      <c r="P126" s="222"/>
    </row>
    <row r="127" spans="1:16" ht="45" x14ac:dyDescent="0.25">
      <c r="A127" s="493"/>
      <c r="B127" s="209" t="s">
        <v>320</v>
      </c>
      <c r="C127" s="187"/>
      <c r="D127" s="221"/>
      <c r="E127" s="493"/>
      <c r="F127" s="209" t="s">
        <v>320</v>
      </c>
      <c r="G127" s="187"/>
      <c r="H127" s="221"/>
      <c r="I127" s="221"/>
      <c r="J127" s="221"/>
      <c r="K127" s="221"/>
      <c r="L127" s="221"/>
      <c r="M127" s="221"/>
      <c r="N127" s="221"/>
      <c r="O127" s="223"/>
      <c r="P127" s="222"/>
    </row>
    <row r="128" spans="1:16" ht="45" x14ac:dyDescent="0.25">
      <c r="A128" s="493"/>
      <c r="B128" s="209" t="s">
        <v>321</v>
      </c>
      <c r="C128" s="214" t="e">
        <f t="shared" ref="C128" si="21">C127/C126</f>
        <v>#DIV/0!</v>
      </c>
      <c r="D128" s="224"/>
      <c r="E128" s="493"/>
      <c r="F128" s="209" t="s">
        <v>321</v>
      </c>
      <c r="G128" s="214" t="e">
        <f t="shared" ref="G128" si="22">G127/G126</f>
        <v>#DIV/0!</v>
      </c>
      <c r="H128" s="224"/>
      <c r="I128" s="224"/>
      <c r="J128" s="224"/>
      <c r="K128" s="224"/>
      <c r="L128" s="224"/>
      <c r="M128" s="224"/>
      <c r="N128" s="224"/>
      <c r="O128" s="224"/>
      <c r="P128" s="224"/>
    </row>
    <row r="129" spans="1:16" ht="30" x14ac:dyDescent="0.25">
      <c r="A129" s="493" t="s">
        <v>327</v>
      </c>
      <c r="B129" s="209" t="s">
        <v>338</v>
      </c>
      <c r="C129" s="187"/>
      <c r="D129" s="221"/>
      <c r="E129" s="493" t="s">
        <v>335</v>
      </c>
      <c r="F129" s="209" t="s">
        <v>338</v>
      </c>
      <c r="G129" s="187"/>
      <c r="H129" s="221"/>
      <c r="I129" s="221"/>
      <c r="J129" s="221"/>
      <c r="K129" s="221"/>
      <c r="L129" s="221"/>
      <c r="M129" s="221"/>
      <c r="N129" s="221"/>
      <c r="O129" s="223"/>
      <c r="P129" s="222"/>
    </row>
    <row r="130" spans="1:16" ht="45" x14ac:dyDescent="0.25">
      <c r="A130" s="493"/>
      <c r="B130" s="209" t="s">
        <v>320</v>
      </c>
      <c r="C130" s="187"/>
      <c r="D130" s="221"/>
      <c r="E130" s="493"/>
      <c r="F130" s="209" t="s">
        <v>320</v>
      </c>
      <c r="G130" s="187"/>
      <c r="H130" s="221"/>
      <c r="I130" s="221"/>
      <c r="J130" s="221"/>
      <c r="K130" s="221"/>
      <c r="L130" s="221"/>
      <c r="M130" s="221"/>
      <c r="N130" s="221"/>
      <c r="O130" s="223"/>
      <c r="P130" s="222"/>
    </row>
    <row r="131" spans="1:16" ht="45" x14ac:dyDescent="0.25">
      <c r="A131" s="493"/>
      <c r="B131" s="209" t="s">
        <v>321</v>
      </c>
      <c r="C131" s="214" t="e">
        <f t="shared" ref="C131" si="23">C130/C129</f>
        <v>#DIV/0!</v>
      </c>
      <c r="D131" s="224"/>
      <c r="E131" s="493"/>
      <c r="F131" s="209" t="s">
        <v>321</v>
      </c>
      <c r="G131" s="214" t="e">
        <f t="shared" ref="G131" si="24">G130/G129</f>
        <v>#DIV/0!</v>
      </c>
      <c r="H131" s="224"/>
      <c r="I131" s="224"/>
      <c r="J131" s="224"/>
      <c r="K131" s="224"/>
      <c r="L131" s="224"/>
      <c r="M131" s="224"/>
      <c r="N131" s="224"/>
      <c r="O131" s="224"/>
      <c r="P131" s="224"/>
    </row>
    <row r="132" spans="1:16" ht="30" x14ac:dyDescent="0.25">
      <c r="A132" s="493" t="s">
        <v>328</v>
      </c>
      <c r="B132" s="209" t="s">
        <v>338</v>
      </c>
      <c r="C132" s="187"/>
      <c r="D132" s="221"/>
      <c r="E132" s="493" t="s">
        <v>336</v>
      </c>
      <c r="F132" s="209" t="s">
        <v>338</v>
      </c>
      <c r="G132" s="187"/>
      <c r="H132" s="221"/>
      <c r="I132" s="221"/>
      <c r="J132" s="221"/>
      <c r="K132" s="221"/>
      <c r="L132" s="221"/>
      <c r="M132" s="221"/>
      <c r="N132" s="221"/>
      <c r="O132" s="223"/>
      <c r="P132" s="222"/>
    </row>
    <row r="133" spans="1:16" ht="45" x14ac:dyDescent="0.25">
      <c r="A133" s="493"/>
      <c r="B133" s="209" t="s">
        <v>320</v>
      </c>
      <c r="C133" s="187"/>
      <c r="D133" s="221"/>
      <c r="E133" s="493"/>
      <c r="F133" s="209" t="s">
        <v>320</v>
      </c>
      <c r="G133" s="187"/>
      <c r="H133" s="221"/>
      <c r="I133" s="221"/>
      <c r="J133" s="221"/>
      <c r="K133" s="221"/>
      <c r="L133" s="221"/>
      <c r="M133" s="221"/>
      <c r="N133" s="221"/>
      <c r="O133" s="223"/>
      <c r="P133" s="222"/>
    </row>
    <row r="134" spans="1:16" ht="45" x14ac:dyDescent="0.25">
      <c r="A134" s="493"/>
      <c r="B134" s="209" t="s">
        <v>321</v>
      </c>
      <c r="C134" s="214" t="e">
        <f t="shared" ref="C134" si="25">C133/C132</f>
        <v>#DIV/0!</v>
      </c>
      <c r="D134" s="224"/>
      <c r="E134" s="493"/>
      <c r="F134" s="209" t="s">
        <v>321</v>
      </c>
      <c r="G134" s="214" t="e">
        <f t="shared" ref="G134" si="26">G133/G132</f>
        <v>#DIV/0!</v>
      </c>
      <c r="H134" s="224"/>
      <c r="I134" s="224"/>
      <c r="J134" s="224"/>
      <c r="K134" s="224"/>
      <c r="L134" s="224"/>
      <c r="M134" s="224"/>
      <c r="N134" s="224"/>
      <c r="O134" s="224"/>
      <c r="P134" s="224"/>
    </row>
    <row r="135" spans="1:16" ht="30" x14ac:dyDescent="0.25">
      <c r="A135" s="493" t="s">
        <v>329</v>
      </c>
      <c r="B135" s="209" t="s">
        <v>338</v>
      </c>
      <c r="C135" s="187"/>
      <c r="D135" s="221"/>
      <c r="E135" s="493" t="s">
        <v>337</v>
      </c>
      <c r="F135" s="209" t="s">
        <v>338</v>
      </c>
      <c r="G135" s="187"/>
      <c r="H135" s="221"/>
      <c r="I135" s="221"/>
      <c r="J135" s="221"/>
      <c r="K135" s="221"/>
      <c r="L135" s="221"/>
      <c r="M135" s="221"/>
      <c r="N135" s="221"/>
      <c r="O135" s="223"/>
      <c r="P135" s="222"/>
    </row>
    <row r="136" spans="1:16" ht="45" x14ac:dyDescent="0.25">
      <c r="A136" s="493"/>
      <c r="B136" s="209" t="s">
        <v>320</v>
      </c>
      <c r="C136" s="187"/>
      <c r="D136" s="221"/>
      <c r="E136" s="493"/>
      <c r="F136" s="209" t="s">
        <v>320</v>
      </c>
      <c r="G136" s="187"/>
      <c r="H136" s="221"/>
      <c r="I136" s="221"/>
      <c r="J136" s="221"/>
      <c r="K136" s="221"/>
      <c r="L136" s="221"/>
      <c r="M136" s="221"/>
      <c r="N136" s="221"/>
      <c r="O136" s="223"/>
      <c r="P136" s="222"/>
    </row>
    <row r="137" spans="1:16" ht="45" x14ac:dyDescent="0.25">
      <c r="A137" s="493"/>
      <c r="B137" s="209" t="s">
        <v>321</v>
      </c>
      <c r="C137" s="214" t="e">
        <f t="shared" ref="C137" si="27">C136/C135</f>
        <v>#DIV/0!</v>
      </c>
      <c r="D137" s="224"/>
      <c r="E137" s="493"/>
      <c r="F137" s="209" t="s">
        <v>321</v>
      </c>
      <c r="G137" s="214" t="e">
        <f t="shared" ref="G137" si="28">G136/G135</f>
        <v>#DIV/0!</v>
      </c>
      <c r="H137" s="224"/>
      <c r="I137" s="224"/>
      <c r="J137" s="224"/>
      <c r="K137" s="224"/>
      <c r="L137" s="224"/>
      <c r="M137" s="224"/>
      <c r="N137" s="224"/>
      <c r="O137" s="224"/>
      <c r="P137" s="224"/>
    </row>
    <row r="140" spans="1:16" x14ac:dyDescent="0.25">
      <c r="A140" s="494" t="s">
        <v>50</v>
      </c>
      <c r="B140" s="494"/>
      <c r="C140" s="494"/>
      <c r="D140" s="494"/>
      <c r="E140" s="494"/>
      <c r="F140" s="494"/>
      <c r="G140" s="494"/>
      <c r="H140" s="494"/>
      <c r="I140" s="494"/>
    </row>
    <row r="141" spans="1:16" x14ac:dyDescent="0.25">
      <c r="A141" s="494"/>
      <c r="B141" s="494"/>
      <c r="C141" s="494"/>
      <c r="D141" s="494"/>
      <c r="E141" s="494"/>
      <c r="F141" s="494"/>
      <c r="G141" s="494"/>
      <c r="H141" s="494"/>
      <c r="I141" s="494"/>
    </row>
    <row r="142" spans="1:16" ht="42.75" customHeight="1" x14ac:dyDescent="0.25">
      <c r="A142" s="494"/>
      <c r="B142" s="494"/>
      <c r="C142" s="494"/>
      <c r="D142" s="494"/>
      <c r="E142" s="494"/>
      <c r="F142" s="494"/>
      <c r="G142" s="494"/>
      <c r="H142" s="494"/>
      <c r="I142" s="494"/>
    </row>
  </sheetData>
  <sheetProtection selectLockedCells="1" selectUnlockedCells="1"/>
  <customSheetViews>
    <customSheetView guid="{B57AFC39-7BC2-4CBD-A0A8-87008E0DB765}" scale="85" hiddenColumns="1" topLeftCell="A70">
      <selection activeCell="A23" sqref="A23:P23"/>
      <pageMargins left="0.78749999999999998" right="0.78749999999999998" top="1.3305555555555555" bottom="1.0249999999999999" header="0.78749999999999998" footer="0.78749999999999998"/>
      <printOptions gridLines="1"/>
      <pageSetup paperSize="11" scale="28"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scale="70" hiddenColumns="1">
      <selection sqref="A1:P1"/>
      <pageMargins left="0.78749999999999998" right="0.78749999999999998" top="1.3305555555555555" bottom="1.0249999999999999" header="0.78749999999999998" footer="0.78749999999999998"/>
      <printOptions gridLines="1"/>
      <pageSetup paperSize="11" scale="28" pageOrder="overThenDown" orientation="portrait" horizontalDpi="300" verticalDpi="300"/>
      <headerFooter alignWithMargins="0">
        <oddHeader>&amp;C&amp;"Tahoma,Predeterminado"&amp;32ONLY ADVISORY</oddHeader>
        <oddFooter>&amp;CPagina &amp;P</oddFooter>
      </headerFooter>
    </customSheetView>
  </customSheetViews>
  <mergeCells count="76">
    <mergeCell ref="R34:S34"/>
    <mergeCell ref="A50:A51"/>
    <mergeCell ref="B50:B51"/>
    <mergeCell ref="O50:O51"/>
    <mergeCell ref="P50:P51"/>
    <mergeCell ref="A41:I43"/>
    <mergeCell ref="A48:B48"/>
    <mergeCell ref="A39:E39"/>
    <mergeCell ref="A46:P46"/>
    <mergeCell ref="C50:N50"/>
    <mergeCell ref="A1:P1"/>
    <mergeCell ref="A3:P3"/>
    <mergeCell ref="A23:P23"/>
    <mergeCell ref="A5:B5"/>
    <mergeCell ref="A6:B6"/>
    <mergeCell ref="C8:N8"/>
    <mergeCell ref="A8:A9"/>
    <mergeCell ref="B8:B9"/>
    <mergeCell ref="O8:O9"/>
    <mergeCell ref="P8:P9"/>
    <mergeCell ref="A16:E16"/>
    <mergeCell ref="A18:I20"/>
    <mergeCell ref="O27:O28"/>
    <mergeCell ref="P27:P28"/>
    <mergeCell ref="A57:E57"/>
    <mergeCell ref="A59:I61"/>
    <mergeCell ref="A64:P64"/>
    <mergeCell ref="P89:P90"/>
    <mergeCell ref="A89:A90"/>
    <mergeCell ref="B89:B90"/>
    <mergeCell ref="A66:B66"/>
    <mergeCell ref="C68:N68"/>
    <mergeCell ref="A80:I82"/>
    <mergeCell ref="A68:A69"/>
    <mergeCell ref="A78:H78"/>
    <mergeCell ref="A85:P85"/>
    <mergeCell ref="O89:O90"/>
    <mergeCell ref="C89:N89"/>
    <mergeCell ref="A87:B87"/>
    <mergeCell ref="O68:O69"/>
    <mergeCell ref="P68:P69"/>
    <mergeCell ref="E120:E122"/>
    <mergeCell ref="A25:B25"/>
    <mergeCell ref="C27:N27"/>
    <mergeCell ref="A27:A28"/>
    <mergeCell ref="B27:B28"/>
    <mergeCell ref="B68:B69"/>
    <mergeCell ref="A77:E77"/>
    <mergeCell ref="J112:J113"/>
    <mergeCell ref="A110:B110"/>
    <mergeCell ref="O112:O113"/>
    <mergeCell ref="A101:E101"/>
    <mergeCell ref="A103:I105"/>
    <mergeCell ref="A108:P108"/>
    <mergeCell ref="P112:P113"/>
    <mergeCell ref="E112:F113"/>
    <mergeCell ref="A112:B113"/>
    <mergeCell ref="C112:C113"/>
    <mergeCell ref="G112:G113"/>
    <mergeCell ref="I112:I113"/>
    <mergeCell ref="E126:E128"/>
    <mergeCell ref="E129:E131"/>
    <mergeCell ref="E132:E134"/>
    <mergeCell ref="A140:I142"/>
    <mergeCell ref="A114:A116"/>
    <mergeCell ref="A117:A119"/>
    <mergeCell ref="A123:A125"/>
    <mergeCell ref="A126:A128"/>
    <mergeCell ref="A120:A122"/>
    <mergeCell ref="A129:A131"/>
    <mergeCell ref="A132:A134"/>
    <mergeCell ref="A135:A137"/>
    <mergeCell ref="E135:E137"/>
    <mergeCell ref="E114:E116"/>
    <mergeCell ref="E117:E119"/>
    <mergeCell ref="E123:E125"/>
  </mergeCells>
  <printOptions gridLines="1"/>
  <pageMargins left="0.78749999999999998" right="0.78749999999999998" top="1.3305555555555555" bottom="1.0249999999999999" header="0.78749999999999998" footer="0.78749999999999998"/>
  <pageSetup paperSize="11" scale="28" pageOrder="overThenDown" orientation="portrait" horizontalDpi="300" verticalDpi="300"/>
  <headerFooter alignWithMargins="0">
    <oddHeader>&amp;C&amp;"Tahoma,Predeterminado"&amp;32ONLY ADVISORY</oddHeader>
    <oddFooter>&amp;CPagina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EC Document" ma:contentTypeID="0x010100258AA79CEB83498886A3A0868112325000B18CD22CA22805428C3AE00056F62E7C" ma:contentTypeVersion="9" ma:contentTypeDescription="Create a new document." ma:contentTypeScope="" ma:versionID="44c5c94dbe331154301a49c2c04bb13a">
  <xsd:schema xmlns:xsd="http://www.w3.org/2001/XMLSchema" xmlns:xs="http://www.w3.org/2001/XMLSchema" xmlns:p="http://schemas.microsoft.com/office/2006/metadata/properties" xmlns:ns3="c4f59a73-48a8-4c20-ac74-6b86bc598c46" targetNamespace="http://schemas.microsoft.com/office/2006/metadata/properties" ma:root="true" ma:fieldsID="17019e743aa5a7ab8ef0b9da8be719e9" ns3:_="">
    <xsd:import namespace="c4f59a73-48a8-4c20-ac74-6b86bc598c46"/>
    <xsd:element name="properties">
      <xsd:complexType>
        <xsd:sequence>
          <xsd:element name="documentManagement">
            <xsd:complexType>
              <xsd:all>
                <xsd:element ref="ns3:EC_Collab_Reference" minOccurs="0"/>
                <xsd:element ref="ns3:EC_Collab_DocumentLanguage"/>
                <xsd:element ref="ns3: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59a73-48a8-4c20-ac74-6b86bc598c46"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maxLength value="255"/>
        </xsd:restriction>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Folder" ma:index="14" nillable="true" ma:displayName="Folder" ma:internalName="Fold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C_Collab_Reference xmlns="c4f59a73-48a8-4c20-ac74-6b86bc598c46" xsi:nil="true"/>
    <EC_Collab_DocumentLanguage xmlns="c4f59a73-48a8-4c20-ac74-6b86bc598c46">EN</EC_Collab_DocumentLanguage>
    <Folder xmlns="c4f59a73-48a8-4c20-ac74-6b86bc598c4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1701A9-C708-4FFC-9BA4-23F1E9B6B867}">
  <ds:schemaRefs>
    <ds:schemaRef ds:uri="http://schemas.microsoft.com/office/2006/metadata/customXsn"/>
  </ds:schemaRefs>
</ds:datastoreItem>
</file>

<file path=customXml/itemProps2.xml><?xml version="1.0" encoding="utf-8"?>
<ds:datastoreItem xmlns:ds="http://schemas.openxmlformats.org/officeDocument/2006/customXml" ds:itemID="{1B628327-F75C-4C40-A45B-EC5AF00B4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f59a73-48a8-4c20-ac74-6b86bc598c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0D4D07-E866-4376-A8E3-8AFDB2911A94}">
  <ds:schemaRefs>
    <ds:schemaRef ds:uri="c4f59a73-48a8-4c20-ac74-6b86bc598c46"/>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114AF5C8-F518-4F8C-897E-EFEFD417F4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10</vt:i4>
      </vt:variant>
    </vt:vector>
  </HeadingPairs>
  <TitlesOfParts>
    <vt:vector size="16" baseType="lpstr">
      <vt:lpstr>Compilation Information</vt:lpstr>
      <vt:lpstr>Application form</vt:lpstr>
      <vt:lpstr>Declarations-Mandatory Criteria</vt:lpstr>
      <vt:lpstr>Declarations- Optional Criteria</vt:lpstr>
      <vt:lpstr>Total Score</vt:lpstr>
      <vt:lpstr>Consumption Tables templates</vt:lpstr>
      <vt:lpstr>Chemicalsubstances</vt:lpstr>
      <vt:lpstr>'Declarations-Mandatory Criteria'!db</vt:lpstr>
      <vt:lpstr>electricity</vt:lpstr>
      <vt:lpstr>heatingenergy</vt:lpstr>
      <vt:lpstr>'Compilation Information'!Udskriftsområde</vt:lpstr>
      <vt:lpstr>'Declarations-Mandatory Criteria'!Udskriftsområde</vt:lpstr>
      <vt:lpstr>waste</vt:lpstr>
      <vt:lpstr>water</vt:lpstr>
      <vt:lpstr>Yes___suppliers_of_individual_green_tariffs_offering_at_least_50__of_electricity_from_RES_or_suppliers_of_separate_GOs_certificates</vt:lpstr>
      <vt:lpstr>Yes_suppliers_of_individual_green_tariffs_offering_at_least_50__of_electricity_from_RES_or_of_separate_GOs_certificates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Rosa Riera</dc:creator>
  <cp:lastModifiedBy>Charlotte Wedel Friis</cp:lastModifiedBy>
  <cp:lastPrinted>2017-01-20T09:05:03Z</cp:lastPrinted>
  <dcterms:created xsi:type="dcterms:W3CDTF">2017-01-09T10:51:05Z</dcterms:created>
  <dcterms:modified xsi:type="dcterms:W3CDTF">2024-04-12T12:16:42Z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0x010100258AA79CEB83498886A3A0868112325000B18CD22CA22805428C3AE00056F62E7C</vt:lpwstr>
  </property>
</Properties>
</file>